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3\2020년 애지원복지회\2020 장애인활동지원사업계획\"/>
    </mc:Choice>
  </mc:AlternateContent>
  <xr:revisionPtr revIDLastSave="0" documentId="13_ncr:1_{8C6E6874-14F1-4D43-9ADB-1D56C3BDF568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활동지원사업본예산 (안) (2020)" sheetId="16" r:id="rId1"/>
    <sheet name="활동지원사업본예산 (안)" sheetId="15" r:id="rId2"/>
  </sheets>
  <definedNames>
    <definedName name="_xlnm.Print_Area" localSheetId="1">'활동지원사업본예산 (안)'!$A$1:$N$30</definedName>
    <definedName name="_xlnm.Print_Area" localSheetId="0">'활동지원사업본예산 (안) (2020)'!$A$1:$N$125</definedName>
    <definedName name="_xlnm.Print_Titles" localSheetId="1">'활동지원사업본예산 (안)'!#REF!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2" i="16" l="1"/>
  <c r="M99" i="16"/>
  <c r="M63" i="16"/>
  <c r="M29" i="16"/>
  <c r="M15" i="16"/>
  <c r="M3" i="16"/>
  <c r="M101" i="16" l="1"/>
  <c r="M100" i="16"/>
  <c r="M98" i="16" l="1"/>
  <c r="M14" i="16" s="1"/>
  <c r="M87" i="16"/>
  <c r="M83" i="16"/>
  <c r="M13" i="16"/>
  <c r="M12" i="16" l="1"/>
  <c r="M11" i="16"/>
  <c r="M62" i="16" l="1"/>
  <c r="M109" i="16" l="1"/>
  <c r="M110" i="16"/>
  <c r="M91" i="16"/>
  <c r="M119" i="16" l="1"/>
  <c r="M118" i="16" s="1"/>
  <c r="M117" i="16"/>
  <c r="M116" i="16" s="1"/>
  <c r="M115" i="16"/>
  <c r="M114" i="16" s="1"/>
  <c r="M97" i="16"/>
  <c r="M61" i="16"/>
  <c r="M57" i="16"/>
  <c r="M56" i="16" s="1"/>
  <c r="M54" i="16"/>
  <c r="M55" i="16"/>
  <c r="M53" i="16"/>
  <c r="M52" i="16" l="1"/>
  <c r="M35" i="16"/>
  <c r="M34" i="16"/>
  <c r="E23" i="16"/>
  <c r="E21" i="16"/>
  <c r="M33" i="16" l="1"/>
  <c r="M125" i="16"/>
  <c r="M124" i="16" s="1"/>
  <c r="M123" i="16" s="1"/>
  <c r="M96" i="16"/>
  <c r="M95" i="16" s="1"/>
  <c r="M94" i="16"/>
  <c r="M93" i="16"/>
  <c r="M92" i="16"/>
  <c r="M90" i="16"/>
  <c r="M89" i="16"/>
  <c r="M86" i="16"/>
  <c r="M85" i="16" s="1"/>
  <c r="M84" i="16"/>
  <c r="M82" i="16"/>
  <c r="M81" i="16"/>
  <c r="M80" i="16"/>
  <c r="M78" i="16"/>
  <c r="M77" i="16"/>
  <c r="M76" i="16"/>
  <c r="M75" i="16"/>
  <c r="M74" i="16"/>
  <c r="M73" i="16"/>
  <c r="M72" i="16"/>
  <c r="M71" i="16"/>
  <c r="M70" i="16"/>
  <c r="M69" i="16"/>
  <c r="M67" i="16"/>
  <c r="M66" i="16"/>
  <c r="M65" i="16"/>
  <c r="M113" i="16"/>
  <c r="M112" i="16"/>
  <c r="M108" i="16"/>
  <c r="M107" i="16"/>
  <c r="M105" i="16"/>
  <c r="M60" i="16"/>
  <c r="M59" i="16"/>
  <c r="M51" i="16"/>
  <c r="M50" i="16"/>
  <c r="M49" i="16"/>
  <c r="M48" i="16"/>
  <c r="M46" i="16"/>
  <c r="M44" i="16"/>
  <c r="M43" i="16"/>
  <c r="M41" i="16"/>
  <c r="M40" i="16"/>
  <c r="M39" i="16"/>
  <c r="M38" i="16"/>
  <c r="M32" i="16"/>
  <c r="M31" i="16"/>
  <c r="M28" i="16"/>
  <c r="M27" i="16" s="1"/>
  <c r="M26" i="16"/>
  <c r="M25" i="16"/>
  <c r="M23" i="16"/>
  <c r="M22" i="16" s="1"/>
  <c r="M21" i="16"/>
  <c r="M20" i="16" s="1"/>
  <c r="M19" i="16"/>
  <c r="M18" i="16" s="1"/>
  <c r="M17" i="16"/>
  <c r="M16" i="16" s="1"/>
  <c r="M10" i="16"/>
  <c r="M9" i="16" s="1"/>
  <c r="M8" i="16"/>
  <c r="M7" i="16" s="1"/>
  <c r="M6" i="16"/>
  <c r="M5" i="16" s="1"/>
  <c r="M30" i="16" l="1"/>
  <c r="M4" i="16"/>
  <c r="M79" i="16"/>
  <c r="M68" i="16"/>
  <c r="M58" i="16"/>
  <c r="M24" i="16"/>
  <c r="M103" i="16"/>
  <c r="M88" i="16"/>
  <c r="M47" i="16"/>
  <c r="M64" i="16"/>
  <c r="M36" i="16"/>
  <c r="M111" i="16"/>
  <c r="M118" i="15"/>
  <c r="M123" i="15"/>
  <c r="M122" i="15" s="1"/>
  <c r="M121" i="15" s="1"/>
  <c r="M120" i="15"/>
  <c r="M119" i="15" s="1"/>
  <c r="M74" i="15"/>
  <c r="M71" i="15"/>
  <c r="M70" i="15"/>
  <c r="M72" i="15"/>
  <c r="M69" i="15"/>
  <c r="M76" i="15"/>
  <c r="M77" i="15"/>
  <c r="M79" i="15"/>
  <c r="M80" i="15"/>
  <c r="M81" i="15"/>
  <c r="M53" i="15"/>
  <c r="M51" i="15"/>
  <c r="M108" i="15"/>
  <c r="M56" i="15"/>
  <c r="M55" i="15"/>
  <c r="M52" i="15"/>
  <c r="M50" i="15"/>
  <c r="M14" i="15"/>
  <c r="M8" i="15"/>
  <c r="M10" i="15"/>
  <c r="M84" i="15"/>
  <c r="M6" i="15"/>
  <c r="M88" i="15"/>
  <c r="M87" i="15"/>
  <c r="M86" i="15"/>
  <c r="M85" i="15"/>
  <c r="M117" i="15"/>
  <c r="M116" i="15"/>
  <c r="M114" i="15"/>
  <c r="M111" i="15"/>
  <c r="M112" i="15"/>
  <c r="M110" i="15"/>
  <c r="M109" i="15"/>
  <c r="M106" i="15"/>
  <c r="M105" i="15" s="1"/>
  <c r="M115" i="15" l="1"/>
  <c r="M75" i="15"/>
  <c r="M78" i="15"/>
  <c r="M54" i="15"/>
  <c r="M83" i="15"/>
  <c r="M49" i="15"/>
  <c r="M107" i="15"/>
  <c r="M67" i="15" l="1"/>
  <c r="M62" i="15"/>
  <c r="M104" i="15"/>
  <c r="M103" i="15"/>
  <c r="M102" i="15"/>
  <c r="M101" i="15"/>
  <c r="M99" i="15"/>
  <c r="M98" i="15"/>
  <c r="M35" i="15"/>
  <c r="M97" i="15"/>
  <c r="M96" i="15"/>
  <c r="M95" i="15"/>
  <c r="M66" i="15"/>
  <c r="M64" i="15"/>
  <c r="M61" i="15"/>
  <c r="M60" i="15"/>
  <c r="M65" i="15"/>
  <c r="M63" i="15"/>
  <c r="M113" i="15"/>
  <c r="M58" i="15" l="1"/>
  <c r="M57" i="15" s="1"/>
  <c r="M100" i="15"/>
  <c r="M48" i="15" l="1"/>
  <c r="M46" i="15"/>
  <c r="M45" i="15"/>
  <c r="M43" i="15"/>
  <c r="M42" i="15"/>
  <c r="M41" i="15"/>
  <c r="M40" i="15"/>
  <c r="M37" i="15"/>
  <c r="M36" i="15" s="1"/>
  <c r="M90" i="15"/>
  <c r="M94" i="15"/>
  <c r="M93" i="15"/>
  <c r="M92" i="15"/>
  <c r="M91" i="15"/>
  <c r="M38" i="15" l="1"/>
  <c r="M89" i="15"/>
  <c r="M82" i="15" s="1"/>
  <c r="M34" i="15"/>
  <c r="M33" i="15"/>
  <c r="M30" i="15"/>
  <c r="M28" i="15"/>
  <c r="M27" i="15"/>
  <c r="M25" i="15"/>
  <c r="M24" i="15" s="1"/>
  <c r="M23" i="15"/>
  <c r="M22" i="15" s="1"/>
  <c r="M15" i="15"/>
  <c r="M16" i="15"/>
  <c r="M17" i="15"/>
  <c r="M18" i="15"/>
  <c r="M19" i="15"/>
  <c r="M32" i="15" l="1"/>
  <c r="M31" i="15" s="1"/>
  <c r="M13" i="15"/>
  <c r="M26" i="15"/>
  <c r="M21" i="15"/>
  <c r="M5" i="15" l="1"/>
  <c r="M7" i="15"/>
  <c r="M9" i="15"/>
  <c r="M29" i="15"/>
  <c r="M20" i="15"/>
  <c r="M12" i="15" l="1"/>
  <c r="M11" i="15" s="1"/>
  <c r="M4" i="15"/>
  <c r="M3" i="15" s="1"/>
  <c r="M122" i="16"/>
  <c r="M121" i="16" s="1"/>
  <c r="M120" i="16" s="1"/>
</calcChain>
</file>

<file path=xl/sharedStrings.xml><?xml version="1.0" encoding="utf-8"?>
<sst xmlns="http://schemas.openxmlformats.org/spreadsheetml/2006/main" count="903" uniqueCount="214">
  <si>
    <t>구
분</t>
    <phoneticPr fontId="2" type="noConversion"/>
  </si>
  <si>
    <t>세부
내역</t>
    <phoneticPr fontId="2" type="noConversion"/>
  </si>
  <si>
    <t>세부산출내역</t>
    <phoneticPr fontId="2" type="noConversion"/>
  </si>
  <si>
    <t>사
무
비</t>
    <phoneticPr fontId="2" type="noConversion"/>
  </si>
  <si>
    <t>인 건 비 소 계</t>
    <phoneticPr fontId="2" type="noConversion"/>
  </si>
  <si>
    <t>인
건
비</t>
    <phoneticPr fontId="2" type="noConversion"/>
  </si>
  <si>
    <t>X</t>
    <phoneticPr fontId="2" type="noConversion"/>
  </si>
  <si>
    <t>수입금액 소계</t>
    <phoneticPr fontId="2" type="noConversion"/>
  </si>
  <si>
    <t>1.전년도이월금</t>
    <phoneticPr fontId="2" type="noConversion"/>
  </si>
  <si>
    <t xml:space="preserve">  전년도이월금</t>
    <phoneticPr fontId="2" type="noConversion"/>
  </si>
  <si>
    <t>수
입
항
목</t>
    <phoneticPr fontId="2" type="noConversion"/>
  </si>
  <si>
    <t>2.서비스비용</t>
    <phoneticPr fontId="2" type="noConversion"/>
  </si>
  <si>
    <t>전담인력 급여</t>
    <phoneticPr fontId="2" type="noConversion"/>
  </si>
  <si>
    <t>퇴직금</t>
    <phoneticPr fontId="2" type="noConversion"/>
  </si>
  <si>
    <t>사회보험부담금(사업장)</t>
    <phoneticPr fontId="2" type="noConversion"/>
  </si>
  <si>
    <t>활동지원사업 소 계</t>
    <phoneticPr fontId="2" type="noConversion"/>
  </si>
  <si>
    <t>교육비</t>
    <phoneticPr fontId="2" type="noConversion"/>
  </si>
  <si>
    <t>현수막</t>
    <phoneticPr fontId="2" type="noConversion"/>
  </si>
  <si>
    <t>활동비(정기모니터링)</t>
    <phoneticPr fontId="2" type="noConversion"/>
  </si>
  <si>
    <t>모니터링비</t>
    <phoneticPr fontId="2" type="noConversion"/>
  </si>
  <si>
    <t>활
동
지
원
사
업</t>
    <phoneticPr fontId="2" type="noConversion"/>
  </si>
  <si>
    <t>서비스비용</t>
    <phoneticPr fontId="2" type="noConversion"/>
  </si>
  <si>
    <t>통신비</t>
    <phoneticPr fontId="2" type="noConversion"/>
  </si>
  <si>
    <t>퇴직연금(직원)</t>
    <phoneticPr fontId="2" type="noConversion"/>
  </si>
  <si>
    <t>전담인력</t>
    <phoneticPr fontId="2" type="noConversion"/>
  </si>
  <si>
    <t>간식비</t>
    <phoneticPr fontId="2" type="noConversion"/>
  </si>
  <si>
    <t>(이용자 교육)</t>
    <phoneticPr fontId="2" type="noConversion"/>
  </si>
  <si>
    <t>차량주유비(방문)</t>
    <phoneticPr fontId="2" type="noConversion"/>
  </si>
  <si>
    <t>차량주유비(정기모니터링)</t>
    <phoneticPr fontId="2" type="noConversion"/>
  </si>
  <si>
    <t>처우개선비</t>
    <phoneticPr fontId="2" type="noConversion"/>
  </si>
  <si>
    <t>(전담인력 교육)</t>
    <phoneticPr fontId="2" type="noConversion"/>
  </si>
  <si>
    <t>기타후생경비</t>
    <phoneticPr fontId="2" type="noConversion"/>
  </si>
  <si>
    <t>수 입 총 계</t>
    <phoneticPr fontId="2" type="noConversion"/>
  </si>
  <si>
    <t>지 출 총 계</t>
    <phoneticPr fontId="2" type="noConversion"/>
  </si>
  <si>
    <t>원</t>
    <phoneticPr fontId="2" type="noConversion"/>
  </si>
  <si>
    <t>X</t>
  </si>
  <si>
    <t>회</t>
    <phoneticPr fontId="2" type="noConversion"/>
  </si>
  <si>
    <t>3.잡수입</t>
    <phoneticPr fontId="2" type="noConversion"/>
  </si>
  <si>
    <t>H</t>
    <phoneticPr fontId="2" type="noConversion"/>
  </si>
  <si>
    <t>개월</t>
    <phoneticPr fontId="2" type="noConversion"/>
  </si>
  <si>
    <t>명</t>
    <phoneticPr fontId="2" type="noConversion"/>
  </si>
  <si>
    <t>팀장(활동지원)</t>
    <phoneticPr fontId="2" type="noConversion"/>
  </si>
  <si>
    <t>간사(활동지원)</t>
    <phoneticPr fontId="2" type="noConversion"/>
  </si>
  <si>
    <t>단말기수리비</t>
    <phoneticPr fontId="2" type="noConversion"/>
  </si>
  <si>
    <t>단말기요금(신규VT-11)</t>
    <phoneticPr fontId="2" type="noConversion"/>
  </si>
  <si>
    <t>대</t>
    <phoneticPr fontId="2" type="noConversion"/>
  </si>
  <si>
    <t>물품구입비</t>
    <phoneticPr fontId="2" type="noConversion"/>
  </si>
  <si>
    <t>전담인력 활동비(방문)</t>
    <phoneticPr fontId="2" type="noConversion"/>
  </si>
  <si>
    <t>일</t>
    <phoneticPr fontId="2" type="noConversion"/>
  </si>
  <si>
    <t>전담인력교육비(외부)</t>
    <phoneticPr fontId="2" type="noConversion"/>
  </si>
  <si>
    <t>활동보조인</t>
    <phoneticPr fontId="2" type="noConversion"/>
  </si>
  <si>
    <t>활동비(긴급모니터링)</t>
    <phoneticPr fontId="2" type="noConversion"/>
  </si>
  <si>
    <t>차량주유비(긴급모니터링)</t>
    <phoneticPr fontId="2" type="noConversion"/>
  </si>
  <si>
    <t>본예산</t>
    <phoneticPr fontId="2" type="noConversion"/>
  </si>
  <si>
    <t>비고</t>
    <phoneticPr fontId="2" type="noConversion"/>
  </si>
  <si>
    <t>명절선물비</t>
    <phoneticPr fontId="2" type="noConversion"/>
  </si>
  <si>
    <t>활동지원사</t>
    <phoneticPr fontId="2" type="noConversion"/>
  </si>
  <si>
    <t>이용자</t>
    <phoneticPr fontId="2" type="noConversion"/>
  </si>
  <si>
    <t>2019년 활동지원사업 예산(안)</t>
    <phoneticPr fontId="2" type="noConversion"/>
  </si>
  <si>
    <t>연계비</t>
    <phoneticPr fontId="2" type="noConversion"/>
  </si>
  <si>
    <t>(활동지원사 보수교육)</t>
    <phoneticPr fontId="2" type="noConversion"/>
  </si>
  <si>
    <t>교육실 대관비</t>
    <phoneticPr fontId="2" type="noConversion"/>
  </si>
  <si>
    <t>명</t>
    <phoneticPr fontId="2" type="noConversion"/>
  </si>
  <si>
    <t>개</t>
    <phoneticPr fontId="2" type="noConversion"/>
  </si>
  <si>
    <t>건</t>
    <phoneticPr fontId="2" type="noConversion"/>
  </si>
  <si>
    <t>잡수입</t>
    <phoneticPr fontId="2" type="noConversion"/>
  </si>
  <si>
    <t>원</t>
  </si>
  <si>
    <t>대표</t>
    <phoneticPr fontId="2" type="noConversion"/>
  </si>
  <si>
    <t>부대표</t>
    <phoneticPr fontId="2" type="noConversion"/>
  </si>
  <si>
    <t>사무국장</t>
    <phoneticPr fontId="2" type="noConversion"/>
  </si>
  <si>
    <t>원</t>
    <phoneticPr fontId="2" type="noConversion"/>
  </si>
  <si>
    <t>개월</t>
    <phoneticPr fontId="2" type="noConversion"/>
  </si>
  <si>
    <t>장애인근로지원</t>
    <phoneticPr fontId="2" type="noConversion"/>
  </si>
  <si>
    <t>퇴직적립금/퇴직연금(활동지원사)</t>
    <phoneticPr fontId="2" type="noConversion"/>
  </si>
  <si>
    <t>활동지원사 급여</t>
    <phoneticPr fontId="2" type="noConversion"/>
  </si>
  <si>
    <t>X</t>
    <phoneticPr fontId="2" type="noConversion"/>
  </si>
  <si>
    <t>업무용 핸드폰</t>
    <phoneticPr fontId="2" type="noConversion"/>
  </si>
  <si>
    <t>휴먼소프트</t>
    <phoneticPr fontId="2" type="noConversion"/>
  </si>
  <si>
    <t>x</t>
    <phoneticPr fontId="2" type="noConversion"/>
  </si>
  <si>
    <t>회</t>
    <phoneticPr fontId="2" type="noConversion"/>
  </si>
  <si>
    <t>운영비 소계</t>
    <phoneticPr fontId="2" type="noConversion"/>
  </si>
  <si>
    <t>수용비 및 수수료</t>
    <phoneticPr fontId="2" type="noConversion"/>
  </si>
  <si>
    <t>케어플웍스(급여프로그램)</t>
    <phoneticPr fontId="2" type="noConversion"/>
  </si>
  <si>
    <t>연계방문 교통비(카드충전)</t>
    <phoneticPr fontId="2" type="noConversion"/>
  </si>
  <si>
    <t>운
영
비</t>
    <phoneticPr fontId="2" type="noConversion"/>
  </si>
  <si>
    <t>문자발송비</t>
    <phoneticPr fontId="2" type="noConversion"/>
  </si>
  <si>
    <t>원</t>
    <phoneticPr fontId="2" type="noConversion"/>
  </si>
  <si>
    <t>건</t>
    <phoneticPr fontId="2" type="noConversion"/>
  </si>
  <si>
    <t>신원보증수수료</t>
    <phoneticPr fontId="2" type="noConversion"/>
  </si>
  <si>
    <t>퇴직금관리수수료</t>
    <phoneticPr fontId="2" type="noConversion"/>
  </si>
  <si>
    <t>키폰전화(통신비)</t>
    <phoneticPr fontId="2" type="noConversion"/>
  </si>
  <si>
    <t>인터넷</t>
    <phoneticPr fontId="2" type="noConversion"/>
  </si>
  <si>
    <t>회</t>
    <phoneticPr fontId="2" type="noConversion"/>
  </si>
  <si>
    <t>장애인복지사업 소 계</t>
    <phoneticPr fontId="2" type="noConversion"/>
  </si>
  <si>
    <t>활동가교육(워크숍)</t>
    <phoneticPr fontId="2" type="noConversion"/>
  </si>
  <si>
    <t>장애인 문화여가 지원</t>
    <phoneticPr fontId="2" type="noConversion"/>
  </si>
  <si>
    <t>비행기 티켓</t>
    <phoneticPr fontId="2" type="noConversion"/>
  </si>
  <si>
    <t>차량 렌트</t>
    <phoneticPr fontId="2" type="noConversion"/>
  </si>
  <si>
    <t>일</t>
    <phoneticPr fontId="2" type="noConversion"/>
  </si>
  <si>
    <t>관람료</t>
    <phoneticPr fontId="2" type="noConversion"/>
  </si>
  <si>
    <t>숙소비</t>
    <phoneticPr fontId="2" type="noConversion"/>
  </si>
  <si>
    <t>식비</t>
    <phoneticPr fontId="2" type="noConversion"/>
  </si>
  <si>
    <t>명</t>
    <phoneticPr fontId="2" type="noConversion"/>
  </si>
  <si>
    <t>영화티켓 구매</t>
    <phoneticPr fontId="2" type="noConversion"/>
  </si>
  <si>
    <t>보치아공 구입</t>
    <phoneticPr fontId="2" type="noConversion"/>
  </si>
  <si>
    <t>사무용품비</t>
    <phoneticPr fontId="2" type="noConversion"/>
  </si>
  <si>
    <t>소모성물품구입비</t>
    <phoneticPr fontId="2" type="noConversion"/>
  </si>
  <si>
    <t>복사기대여료</t>
    <phoneticPr fontId="2" type="noConversion"/>
  </si>
  <si>
    <t>세무서기장료</t>
    <phoneticPr fontId="2" type="noConversion"/>
  </si>
  <si>
    <t>정수기 렌탈비</t>
    <phoneticPr fontId="2" type="noConversion"/>
  </si>
  <si>
    <t>공공요금</t>
    <phoneticPr fontId="2" type="noConversion"/>
  </si>
  <si>
    <t>관리비</t>
    <phoneticPr fontId="2" type="noConversion"/>
  </si>
  <si>
    <t>우편요금</t>
    <phoneticPr fontId="2" type="noConversion"/>
  </si>
  <si>
    <t>X</t>
    <phoneticPr fontId="2" type="noConversion"/>
  </si>
  <si>
    <t>주유비</t>
    <phoneticPr fontId="2" type="noConversion"/>
  </si>
  <si>
    <t>대</t>
    <phoneticPr fontId="2" type="noConversion"/>
  </si>
  <si>
    <t>간식비</t>
    <phoneticPr fontId="2" type="noConversion"/>
  </si>
  <si>
    <t>장
애
인
복
지
사
업</t>
    <phoneticPr fontId="2" type="noConversion"/>
  </si>
  <si>
    <t>장애인근로지원 인건비</t>
    <phoneticPr fontId="2" type="noConversion"/>
  </si>
  <si>
    <t>장애인근로지원 퇴직금</t>
    <phoneticPr fontId="2" type="noConversion"/>
  </si>
  <si>
    <t>업무추진비</t>
    <phoneticPr fontId="2" type="noConversion"/>
  </si>
  <si>
    <t>장애인근로지원 사회보험</t>
    <phoneticPr fontId="2" type="noConversion"/>
  </si>
  <si>
    <t>운영위원회회의비</t>
    <phoneticPr fontId="2" type="noConversion"/>
  </si>
  <si>
    <t>센터달력제작비</t>
    <phoneticPr fontId="2" type="noConversion"/>
  </si>
  <si>
    <t>제세공과금</t>
    <phoneticPr fontId="2" type="noConversion"/>
  </si>
  <si>
    <t>배상책임보험</t>
    <phoneticPr fontId="2" type="noConversion"/>
  </si>
  <si>
    <t>차량유지비</t>
    <phoneticPr fontId="2" type="noConversion"/>
  </si>
  <si>
    <t>차량주유비(업무용)</t>
    <phoneticPr fontId="2" type="noConversion"/>
  </si>
  <si>
    <t>차량주유비(방문목욕)</t>
    <phoneticPr fontId="2" type="noConversion"/>
  </si>
  <si>
    <t>차량보험료(업무용)</t>
    <phoneticPr fontId="2" type="noConversion"/>
  </si>
  <si>
    <t>차량보험료(방문목욕)</t>
    <phoneticPr fontId="2" type="noConversion"/>
  </si>
  <si>
    <t>차량정비유지비</t>
    <phoneticPr fontId="2" type="noConversion"/>
  </si>
  <si>
    <t>기타운영비</t>
    <phoneticPr fontId="2" type="noConversion"/>
  </si>
  <si>
    <t>임대료</t>
    <phoneticPr fontId="2" type="noConversion"/>
  </si>
  <si>
    <t>자산취득비</t>
    <phoneticPr fontId="2" type="noConversion"/>
  </si>
  <si>
    <t>차량구입(방문목욕)</t>
    <phoneticPr fontId="2" type="noConversion"/>
  </si>
  <si>
    <t>차량구입(업무용)</t>
    <phoneticPr fontId="2" type="noConversion"/>
  </si>
  <si>
    <t>홍보물제작비(리플랫 외)</t>
    <phoneticPr fontId="2" type="noConversion"/>
  </si>
  <si>
    <t>공로비(활보,이용자-실습선임)</t>
  </si>
  <si>
    <t>x</t>
    <phoneticPr fontId="2" type="noConversion"/>
  </si>
  <si>
    <t>부</t>
    <phoneticPr fontId="2" type="noConversion"/>
  </si>
  <si>
    <t>홈페이지 제작비</t>
    <phoneticPr fontId="2" type="noConversion"/>
  </si>
  <si>
    <t>(직원 워크숍)</t>
    <phoneticPr fontId="2" type="noConversion"/>
  </si>
  <si>
    <t>(법정 의무교육)</t>
    <phoneticPr fontId="2" type="noConversion"/>
  </si>
  <si>
    <t>강사비(2급)</t>
    <phoneticPr fontId="2" type="noConversion"/>
  </si>
  <si>
    <t>강사비</t>
    <phoneticPr fontId="2" type="noConversion"/>
  </si>
  <si>
    <t>다과비</t>
    <phoneticPr fontId="2" type="noConversion"/>
  </si>
  <si>
    <t>(외부교육)</t>
    <phoneticPr fontId="2" type="noConversion"/>
  </si>
  <si>
    <t>교육훈련비</t>
    <phoneticPr fontId="2" type="noConversion"/>
  </si>
  <si>
    <t>잡
지
출</t>
    <phoneticPr fontId="2" type="noConversion"/>
  </si>
  <si>
    <t>잡
지
출</t>
    <phoneticPr fontId="2" type="noConversion"/>
  </si>
  <si>
    <t>잡지출 소 계</t>
    <phoneticPr fontId="2" type="noConversion"/>
  </si>
  <si>
    <t>예
비
비</t>
    <phoneticPr fontId="2" type="noConversion"/>
  </si>
  <si>
    <t>예비비 소 계</t>
    <phoneticPr fontId="2" type="noConversion"/>
  </si>
  <si>
    <t>예
비
비</t>
    <phoneticPr fontId="2" type="noConversion"/>
  </si>
  <si>
    <t>잡지출</t>
    <phoneticPr fontId="2" type="noConversion"/>
  </si>
  <si>
    <t>예비비</t>
    <phoneticPr fontId="2" type="noConversion"/>
  </si>
  <si>
    <t>활동가교육</t>
    <phoneticPr fontId="2" type="noConversion"/>
  </si>
  <si>
    <t>2020년 활동지원사업 예산(안)</t>
    <phoneticPr fontId="2" type="noConversion"/>
  </si>
  <si>
    <t>다도회 체험</t>
    <phoneticPr fontId="2" type="noConversion"/>
  </si>
  <si>
    <t>홈페이지 유지비</t>
    <phoneticPr fontId="2" type="noConversion"/>
  </si>
  <si>
    <t>원</t>
    <phoneticPr fontId="2" type="noConversion"/>
  </si>
  <si>
    <t>회</t>
    <phoneticPr fontId="2" type="noConversion"/>
  </si>
  <si>
    <t>X</t>
    <phoneticPr fontId="2" type="noConversion"/>
  </si>
  <si>
    <t>원</t>
    <phoneticPr fontId="2" type="noConversion"/>
  </si>
  <si>
    <t>단말기요금</t>
    <phoneticPr fontId="2" type="noConversion"/>
  </si>
  <si>
    <t>회</t>
    <phoneticPr fontId="2" type="noConversion"/>
  </si>
  <si>
    <t>교통비(톨게이트비)</t>
    <phoneticPr fontId="2" type="noConversion"/>
  </si>
  <si>
    <t>X</t>
    <phoneticPr fontId="2" type="noConversion"/>
  </si>
  <si>
    <t xml:space="preserve"> </t>
    <phoneticPr fontId="2" type="noConversion"/>
  </si>
  <si>
    <t>업
무
추
진
비</t>
    <phoneticPr fontId="2" type="noConversion"/>
  </si>
  <si>
    <t>사
업
비</t>
    <phoneticPr fontId="2" type="noConversion"/>
  </si>
  <si>
    <t>회의비</t>
    <phoneticPr fontId="2" type="noConversion"/>
  </si>
  <si>
    <t>김포시 전담인력</t>
    <phoneticPr fontId="2" type="noConversion"/>
  </si>
  <si>
    <t xml:space="preserve">운영위원회 </t>
    <phoneticPr fontId="2" type="noConversion"/>
  </si>
  <si>
    <t>원</t>
    <phoneticPr fontId="2" type="noConversion"/>
  </si>
  <si>
    <t>X</t>
    <phoneticPr fontId="2" type="noConversion"/>
  </si>
  <si>
    <t>회</t>
    <phoneticPr fontId="2" type="noConversion"/>
  </si>
  <si>
    <t>명</t>
    <phoneticPr fontId="2" type="noConversion"/>
  </si>
  <si>
    <t>홍보비</t>
    <phoneticPr fontId="2" type="noConversion"/>
  </si>
  <si>
    <t>출장비</t>
    <phoneticPr fontId="2" type="noConversion"/>
  </si>
  <si>
    <t>전담인력 출장비</t>
    <phoneticPr fontId="2" type="noConversion"/>
  </si>
  <si>
    <t>종사자교육</t>
    <phoneticPr fontId="2" type="noConversion"/>
  </si>
  <si>
    <t>활동지원사 후생비</t>
    <phoneticPr fontId="2" type="noConversion"/>
  </si>
  <si>
    <t>임대료(사무실)</t>
    <phoneticPr fontId="2" type="noConversion"/>
  </si>
  <si>
    <t>임대료(교육실)</t>
    <phoneticPr fontId="2" type="noConversion"/>
  </si>
  <si>
    <t>장애인공적지원사업</t>
    <phoneticPr fontId="2" type="noConversion"/>
  </si>
  <si>
    <t>장애편의시설 모니터링</t>
    <phoneticPr fontId="2" type="noConversion"/>
  </si>
  <si>
    <t>장애편의시설 책자 제작</t>
    <phoneticPr fontId="2" type="noConversion"/>
  </si>
  <si>
    <t>정보제공</t>
    <phoneticPr fontId="2" type="noConversion"/>
  </si>
  <si>
    <t>센터 소식지 제작</t>
    <phoneticPr fontId="2" type="noConversion"/>
  </si>
  <si>
    <t>나눔사업</t>
    <phoneticPr fontId="2" type="noConversion"/>
  </si>
  <si>
    <t>나눔행사</t>
    <phoneticPr fontId="2" type="noConversion"/>
  </si>
  <si>
    <t>연계방문 상담비</t>
    <phoneticPr fontId="2" type="noConversion"/>
  </si>
  <si>
    <t>기타회의</t>
    <phoneticPr fontId="2" type="noConversion"/>
  </si>
  <si>
    <t>차량주유비(방문목욕) 경유</t>
    <phoneticPr fontId="2" type="noConversion"/>
  </si>
  <si>
    <t>차량주유비(방문목욕) 등유</t>
    <phoneticPr fontId="2" type="noConversion"/>
  </si>
  <si>
    <t>원</t>
    <phoneticPr fontId="2" type="noConversion"/>
  </si>
  <si>
    <t>건</t>
    <phoneticPr fontId="2" type="noConversion"/>
  </si>
  <si>
    <t>회</t>
    <phoneticPr fontId="2" type="noConversion"/>
  </si>
  <si>
    <t>장애인스포츠 물품구입</t>
    <phoneticPr fontId="2" type="noConversion"/>
  </si>
  <si>
    <t>추진비</t>
    <phoneticPr fontId="2" type="noConversion"/>
  </si>
  <si>
    <t>직원당 추진비</t>
    <phoneticPr fontId="2" type="noConversion"/>
  </si>
  <si>
    <t>포상</t>
    <phoneticPr fontId="2" type="noConversion"/>
  </si>
  <si>
    <t>일자리안정자금</t>
    <phoneticPr fontId="2" type="noConversion"/>
  </si>
  <si>
    <t>후원금</t>
    <phoneticPr fontId="2" type="noConversion"/>
  </si>
  <si>
    <t>업무폰</t>
    <phoneticPr fontId="2" type="noConversion"/>
  </si>
  <si>
    <t>차량관제시스템</t>
    <phoneticPr fontId="2" type="noConversion"/>
  </si>
  <si>
    <t>원천세</t>
    <phoneticPr fontId="2" type="noConversion"/>
  </si>
  <si>
    <t>이자수입</t>
    <phoneticPr fontId="2" type="noConversion"/>
  </si>
  <si>
    <t>업무추진비 소 계</t>
    <phoneticPr fontId="2" type="noConversion"/>
  </si>
  <si>
    <t>재
산
조
성
비</t>
    <phoneticPr fontId="2" type="noConversion"/>
  </si>
  <si>
    <t>시
설
비</t>
    <phoneticPr fontId="2" type="noConversion"/>
  </si>
  <si>
    <t>시설비 소 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</si>
</sst>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4" fillId="4" borderId="2" xfId="1" applyFont="1" applyFill="1" applyBorder="1" applyAlignment="1">
      <alignment vertical="center"/>
    </xf>
    <xf numFmtId="41" fontId="4" fillId="4" borderId="1" xfId="1" applyFont="1" applyFill="1" applyBorder="1">
      <alignment vertical="center"/>
    </xf>
    <xf numFmtId="41" fontId="5" fillId="0" borderId="4" xfId="1" applyFont="1" applyBorder="1">
      <alignment vertical="center"/>
    </xf>
    <xf numFmtId="41" fontId="5" fillId="0" borderId="0" xfId="1" applyFont="1">
      <alignment vertical="center"/>
    </xf>
    <xf numFmtId="41" fontId="5" fillId="0" borderId="2" xfId="1" applyFont="1" applyBorder="1" applyAlignment="1">
      <alignment vertical="center"/>
    </xf>
    <xf numFmtId="41" fontId="7" fillId="0" borderId="0" xfId="1" applyFont="1">
      <alignment vertical="center"/>
    </xf>
    <xf numFmtId="41" fontId="4" fillId="2" borderId="1" xfId="1" applyFont="1" applyFill="1" applyBorder="1">
      <alignment vertical="center"/>
    </xf>
    <xf numFmtId="41" fontId="8" fillId="0" borderId="0" xfId="1" applyFont="1">
      <alignment vertical="center"/>
    </xf>
    <xf numFmtId="41" fontId="5" fillId="0" borderId="1" xfId="1" applyFont="1" applyBorder="1" applyAlignment="1">
      <alignment vertical="center"/>
    </xf>
    <xf numFmtId="41" fontId="5" fillId="0" borderId="4" xfId="1" applyFont="1" applyBorder="1" applyAlignment="1">
      <alignment vertical="center"/>
    </xf>
    <xf numFmtId="41" fontId="5" fillId="0" borderId="3" xfId="1" applyFont="1" applyBorder="1" applyAlignment="1">
      <alignment vertical="center"/>
    </xf>
    <xf numFmtId="41" fontId="4" fillId="3" borderId="5" xfId="1" applyFont="1" applyFill="1" applyBorder="1">
      <alignment vertical="center"/>
    </xf>
    <xf numFmtId="41" fontId="4" fillId="0" borderId="1" xfId="1" applyFont="1" applyBorder="1" applyAlignment="1">
      <alignment horizontal="center" vertical="center"/>
    </xf>
    <xf numFmtId="41" fontId="4" fillId="3" borderId="1" xfId="1" applyFont="1" applyFill="1" applyBorder="1">
      <alignment vertical="center"/>
    </xf>
    <xf numFmtId="41" fontId="5" fillId="0" borderId="1" xfId="1" applyFont="1" applyFill="1" applyBorder="1">
      <alignment vertical="center"/>
    </xf>
    <xf numFmtId="41" fontId="4" fillId="0" borderId="1" xfId="1" applyFont="1" applyFill="1" applyBorder="1">
      <alignment vertical="center"/>
    </xf>
    <xf numFmtId="41" fontId="5" fillId="0" borderId="3" xfId="1" applyFont="1" applyBorder="1">
      <alignment vertical="center"/>
    </xf>
    <xf numFmtId="41" fontId="5" fillId="0" borderId="8" xfId="1" applyFont="1" applyBorder="1" applyAlignment="1">
      <alignment vertical="center"/>
    </xf>
    <xf numFmtId="41" fontId="6" fillId="0" borderId="3" xfId="1" applyNumberFormat="1" applyFont="1" applyBorder="1" applyAlignment="1">
      <alignment horizontal="center" vertical="center"/>
    </xf>
    <xf numFmtId="41" fontId="6" fillId="0" borderId="13" xfId="0" applyNumberFormat="1" applyFont="1" applyBorder="1" applyAlignment="1">
      <alignment horizontal="center" vertical="center"/>
    </xf>
    <xf numFmtId="41" fontId="9" fillId="0" borderId="14" xfId="0" applyNumberFormat="1" applyFont="1" applyBorder="1" applyAlignment="1">
      <alignment horizontal="center" vertical="center"/>
    </xf>
    <xf numFmtId="41" fontId="6" fillId="0" borderId="13" xfId="1" applyNumberFormat="1" applyFont="1" applyBorder="1" applyAlignment="1">
      <alignment horizontal="center" vertical="center"/>
    </xf>
    <xf numFmtId="41" fontId="6" fillId="0" borderId="14" xfId="0" applyNumberFormat="1" applyFont="1" applyBorder="1" applyAlignment="1">
      <alignment horizontal="center" vertical="center"/>
    </xf>
    <xf numFmtId="41" fontId="5" fillId="0" borderId="9" xfId="1" applyFont="1" applyBorder="1">
      <alignment vertical="center"/>
    </xf>
    <xf numFmtId="41" fontId="6" fillId="0" borderId="3" xfId="0" applyNumberFormat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5" fillId="0" borderId="1" xfId="1" applyFont="1" applyBorder="1">
      <alignment vertical="center"/>
    </xf>
    <xf numFmtId="41" fontId="5" fillId="0" borderId="5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4" fillId="4" borderId="2" xfId="1" applyFont="1" applyFill="1" applyBorder="1" applyAlignment="1">
      <alignment horizontal="center" vertical="center"/>
    </xf>
    <xf numFmtId="41" fontId="10" fillId="0" borderId="2" xfId="1" applyFont="1" applyBorder="1" applyAlignment="1">
      <alignment horizontal="center" vertical="center"/>
    </xf>
    <xf numFmtId="41" fontId="10" fillId="0" borderId="3" xfId="1" applyFont="1" applyBorder="1" applyAlignment="1">
      <alignment horizontal="center" vertical="center"/>
    </xf>
    <xf numFmtId="41" fontId="11" fillId="0" borderId="14" xfId="0" applyNumberFormat="1" applyFont="1" applyBorder="1" applyAlignment="1">
      <alignment horizontal="center" vertical="center"/>
    </xf>
    <xf numFmtId="41" fontId="10" fillId="0" borderId="9" xfId="1" applyFont="1" applyBorder="1">
      <alignment vertical="center"/>
    </xf>
    <xf numFmtId="41" fontId="10" fillId="0" borderId="4" xfId="1" applyFont="1" applyBorder="1">
      <alignment vertical="center"/>
    </xf>
    <xf numFmtId="41" fontId="10" fillId="0" borderId="0" xfId="1" applyFont="1">
      <alignment vertical="center"/>
    </xf>
    <xf numFmtId="41" fontId="10" fillId="0" borderId="1" xfId="1" applyFont="1" applyBorder="1" applyAlignment="1">
      <alignment vertical="center"/>
    </xf>
    <xf numFmtId="41" fontId="10" fillId="0" borderId="1" xfId="1" applyFont="1" applyBorder="1">
      <alignment vertical="center"/>
    </xf>
    <xf numFmtId="41" fontId="12" fillId="0" borderId="1" xfId="1" applyFont="1" applyBorder="1" applyAlignment="1">
      <alignment vertical="center"/>
    </xf>
    <xf numFmtId="41" fontId="5" fillId="0" borderId="1" xfId="1" applyFont="1" applyBorder="1" applyAlignment="1">
      <alignment horizontal="center" vertical="center"/>
    </xf>
    <xf numFmtId="41" fontId="5" fillId="0" borderId="2" xfId="1" applyFont="1" applyBorder="1" applyAlignment="1">
      <alignment horizontal="right" vertical="center"/>
    </xf>
    <xf numFmtId="41" fontId="4" fillId="3" borderId="5" xfId="1" applyFont="1" applyFill="1" applyBorder="1" applyAlignment="1">
      <alignment horizontal="center" vertical="center"/>
    </xf>
    <xf numFmtId="41" fontId="4" fillId="5" borderId="1" xfId="1" applyFont="1" applyFill="1" applyBorder="1">
      <alignment vertical="center"/>
    </xf>
    <xf numFmtId="41" fontId="4" fillId="4" borderId="3" xfId="1" applyFont="1" applyFill="1" applyBorder="1" applyAlignment="1">
      <alignment vertical="center"/>
    </xf>
    <xf numFmtId="41" fontId="4" fillId="0" borderId="5" xfId="1" applyFont="1" applyBorder="1" applyAlignment="1">
      <alignment horizontal="center" vertical="center" wrapText="1"/>
    </xf>
    <xf numFmtId="41" fontId="4" fillId="0" borderId="6" xfId="1" applyFont="1" applyBorder="1" applyAlignment="1">
      <alignment horizontal="center" vertical="center" wrapText="1"/>
    </xf>
    <xf numFmtId="41" fontId="4" fillId="0" borderId="10" xfId="1" applyFont="1" applyBorder="1" applyAlignment="1">
      <alignment horizontal="center" vertical="center" wrapText="1"/>
    </xf>
    <xf numFmtId="41" fontId="4" fillId="0" borderId="5" xfId="1" applyFont="1" applyFill="1" applyBorder="1" applyAlignment="1">
      <alignment horizontal="center" vertical="center" wrapText="1"/>
    </xf>
    <xf numFmtId="41" fontId="4" fillId="0" borderId="6" xfId="1" applyFont="1" applyFill="1" applyBorder="1" applyAlignment="1">
      <alignment horizontal="center" vertical="center"/>
    </xf>
    <xf numFmtId="41" fontId="4" fillId="0" borderId="10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left" vertical="center"/>
    </xf>
    <xf numFmtId="41" fontId="5" fillId="0" borderId="4" xfId="1" applyFont="1" applyFill="1" applyBorder="1" applyAlignment="1">
      <alignment horizontal="left" vertical="center"/>
    </xf>
    <xf numFmtId="41" fontId="5" fillId="0" borderId="2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5" fillId="0" borderId="3" xfId="1" applyFont="1" applyFill="1" applyBorder="1" applyAlignment="1">
      <alignment horizontal="left" vertical="center"/>
    </xf>
    <xf numFmtId="41" fontId="4" fillId="4" borderId="3" xfId="1" applyFont="1" applyFill="1" applyBorder="1" applyAlignment="1">
      <alignment horizontal="left" vertical="center"/>
    </xf>
    <xf numFmtId="41" fontId="4" fillId="4" borderId="4" xfId="1" applyFont="1" applyFill="1" applyBorder="1" applyAlignment="1">
      <alignment horizontal="left" vertical="center"/>
    </xf>
    <xf numFmtId="41" fontId="5" fillId="0" borderId="1" xfId="1" applyFont="1" applyFill="1" applyBorder="1" applyAlignment="1">
      <alignment horizontal="left" vertical="center"/>
    </xf>
    <xf numFmtId="41" fontId="4" fillId="0" borderId="4" xfId="1" applyFont="1" applyFill="1" applyBorder="1" applyAlignment="1">
      <alignment horizontal="right" vertical="center"/>
    </xf>
    <xf numFmtId="41" fontId="4" fillId="0" borderId="1" xfId="1" applyFont="1" applyFill="1" applyBorder="1" applyAlignment="1">
      <alignment horizontal="right" vertical="center"/>
    </xf>
    <xf numFmtId="41" fontId="5" fillId="0" borderId="13" xfId="1" applyFont="1" applyFill="1" applyBorder="1" applyAlignment="1">
      <alignment horizontal="left" vertical="center"/>
    </xf>
    <xf numFmtId="41" fontId="5" fillId="0" borderId="11" xfId="1" applyFont="1" applyFill="1" applyBorder="1" applyAlignment="1">
      <alignment horizontal="left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1" xfId="1" applyFont="1" applyFill="1" applyBorder="1" applyAlignment="1">
      <alignment horizontal="center" vertical="center"/>
    </xf>
    <xf numFmtId="41" fontId="5" fillId="0" borderId="0" xfId="1" applyFont="1" applyFill="1" applyBorder="1" applyAlignment="1">
      <alignment horizontal="center" vertical="center"/>
    </xf>
    <xf numFmtId="41" fontId="5" fillId="0" borderId="15" xfId="1" applyFont="1" applyFill="1" applyBorder="1" applyAlignment="1">
      <alignment horizontal="center" vertical="center"/>
    </xf>
    <xf numFmtId="41" fontId="5" fillId="0" borderId="2" xfId="1" applyFont="1" applyBorder="1" applyAlignment="1">
      <alignment horizontal="left" vertical="center"/>
    </xf>
    <xf numFmtId="41" fontId="5" fillId="0" borderId="4" xfId="1" applyFont="1" applyBorder="1" applyAlignment="1">
      <alignment horizontal="left" vertical="center"/>
    </xf>
    <xf numFmtId="41" fontId="3" fillId="0" borderId="9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1" fontId="4" fillId="4" borderId="2" xfId="1" applyFont="1" applyFill="1" applyBorder="1" applyAlignment="1">
      <alignment horizontal="left" vertical="center"/>
    </xf>
    <xf numFmtId="41" fontId="5" fillId="0" borderId="12" xfId="1" applyFont="1" applyBorder="1" applyAlignment="1">
      <alignment horizontal="left" vertical="center"/>
    </xf>
    <xf numFmtId="41" fontId="5" fillId="0" borderId="13" xfId="1" applyFont="1" applyBorder="1" applyAlignment="1">
      <alignment horizontal="left" vertical="center"/>
    </xf>
    <xf numFmtId="41" fontId="5" fillId="0" borderId="1" xfId="1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1" fontId="4" fillId="0" borderId="13" xfId="1" applyFont="1" applyBorder="1" applyAlignment="1">
      <alignment horizontal="center" vertical="center" wrapText="1"/>
    </xf>
    <xf numFmtId="41" fontId="4" fillId="0" borderId="0" xfId="1" applyFont="1" applyBorder="1" applyAlignment="1">
      <alignment horizontal="center" vertical="center" wrapText="1"/>
    </xf>
    <xf numFmtId="41" fontId="4" fillId="0" borderId="9" xfId="1" applyFont="1" applyBorder="1" applyAlignment="1">
      <alignment horizontal="center" vertical="center" wrapText="1"/>
    </xf>
    <xf numFmtId="41" fontId="5" fillId="0" borderId="11" xfId="1" applyFont="1" applyBorder="1" applyAlignment="1">
      <alignment horizontal="left" vertical="center"/>
    </xf>
    <xf numFmtId="41" fontId="4" fillId="4" borderId="1" xfId="1" applyFont="1" applyFill="1" applyBorder="1" applyAlignment="1">
      <alignment horizontal="left" vertical="center"/>
    </xf>
    <xf numFmtId="41" fontId="4" fillId="3" borderId="1" xfId="1" applyFont="1" applyFill="1" applyBorder="1" applyAlignment="1">
      <alignment horizontal="center" vertical="center"/>
    </xf>
    <xf numFmtId="41" fontId="4" fillId="5" borderId="2" xfId="1" applyFont="1" applyFill="1" applyBorder="1" applyAlignment="1">
      <alignment horizontal="right" vertical="center"/>
    </xf>
    <xf numFmtId="41" fontId="4" fillId="5" borderId="3" xfId="1" applyFont="1" applyFill="1" applyBorder="1" applyAlignment="1">
      <alignment horizontal="right" vertical="center"/>
    </xf>
    <xf numFmtId="41" fontId="4" fillId="5" borderId="4" xfId="1" applyFont="1" applyFill="1" applyBorder="1" applyAlignment="1">
      <alignment horizontal="right" vertical="center"/>
    </xf>
    <xf numFmtId="41" fontId="5" fillId="0" borderId="3" xfId="1" applyFont="1" applyBorder="1" applyAlignment="1">
      <alignment horizontal="left" vertical="center"/>
    </xf>
    <xf numFmtId="41" fontId="5" fillId="0" borderId="1" xfId="1" applyFont="1" applyFill="1" applyBorder="1" applyAlignment="1">
      <alignment horizontal="left" vertical="center" wrapText="1"/>
    </xf>
    <xf numFmtId="41" fontId="5" fillId="0" borderId="12" xfId="1" applyFont="1" applyFill="1" applyBorder="1" applyAlignment="1">
      <alignment horizontal="left" vertical="center"/>
    </xf>
    <xf numFmtId="41" fontId="4" fillId="3" borderId="3" xfId="1" applyFont="1" applyFill="1" applyBorder="1" applyAlignment="1">
      <alignment horizontal="center" vertical="center"/>
    </xf>
    <xf numFmtId="41" fontId="4" fillId="3" borderId="4" xfId="1" applyFont="1" applyFill="1" applyBorder="1" applyAlignment="1">
      <alignment horizontal="center" vertical="center"/>
    </xf>
    <xf numFmtId="41" fontId="4" fillId="0" borderId="11" xfId="1" applyFont="1" applyBorder="1" applyAlignment="1">
      <alignment horizontal="center" vertical="center" wrapText="1"/>
    </xf>
    <xf numFmtId="41" fontId="4" fillId="0" borderId="15" xfId="1" applyFont="1" applyBorder="1" applyAlignment="1">
      <alignment horizontal="center" vertical="center" wrapText="1"/>
    </xf>
    <xf numFmtId="41" fontId="4" fillId="3" borderId="2" xfId="1" applyFont="1" applyFill="1" applyBorder="1" applyAlignment="1">
      <alignment horizontal="center" vertical="center"/>
    </xf>
    <xf numFmtId="41" fontId="4" fillId="0" borderId="2" xfId="1" applyFont="1" applyBorder="1" applyAlignment="1">
      <alignment horizontal="right" vertical="center"/>
    </xf>
    <xf numFmtId="41" fontId="4" fillId="0" borderId="3" xfId="1" applyFont="1" applyBorder="1" applyAlignment="1">
      <alignment horizontal="right" vertical="center"/>
    </xf>
    <xf numFmtId="41" fontId="4" fillId="0" borderId="4" xfId="1" applyFont="1" applyBorder="1" applyAlignment="1">
      <alignment horizontal="right" vertical="center"/>
    </xf>
    <xf numFmtId="41" fontId="5" fillId="0" borderId="8" xfId="1" applyFont="1" applyFill="1" applyBorder="1" applyAlignment="1">
      <alignment horizontal="left" vertical="center"/>
    </xf>
    <xf numFmtId="41" fontId="5" fillId="0" borderId="7" xfId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41" fontId="5" fillId="0" borderId="7" xfId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8D18-D5A9-4944-BC4A-A53A8F4C7B00}">
  <sheetPr>
    <pageSetUpPr fitToPage="1"/>
  </sheetPr>
  <dimension ref="A1:N125"/>
  <sheetViews>
    <sheetView tabSelected="1" topLeftCell="A90" zoomScale="90" zoomScaleNormal="90" workbookViewId="0">
      <selection activeCell="M103" sqref="M103"/>
    </sheetView>
  </sheetViews>
  <sheetFormatPr defaultRowHeight="16.5" x14ac:dyDescent="0.3"/>
  <cols>
    <col min="1" max="1" width="4.125" style="9" customWidth="1"/>
    <col min="2" max="2" width="4.25" style="9" customWidth="1"/>
    <col min="3" max="3" width="3.75" style="9" customWidth="1"/>
    <col min="4" max="4" width="17.375" style="9" customWidth="1"/>
    <col min="5" max="5" width="11" style="9" customWidth="1"/>
    <col min="6" max="7" width="2.625" style="9" customWidth="1"/>
    <col min="8" max="8" width="6.75" style="9" customWidth="1"/>
    <col min="9" max="9" width="3.5" style="9" customWidth="1"/>
    <col min="10" max="10" width="2.875" style="9" customWidth="1"/>
    <col min="11" max="11" width="3.875" style="9" customWidth="1"/>
    <col min="12" max="12" width="5.375" style="9" customWidth="1"/>
    <col min="13" max="13" width="15.5" style="9" customWidth="1"/>
    <col min="14" max="14" width="9.625" style="7" customWidth="1"/>
    <col min="15" max="16384" width="9" style="9"/>
  </cols>
  <sheetData>
    <row r="1" spans="1:14" ht="43.5" customHeight="1" x14ac:dyDescent="0.3">
      <c r="A1" s="72" t="s">
        <v>158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6.25" customHeight="1" x14ac:dyDescent="0.3">
      <c r="A2" s="1" t="s">
        <v>0</v>
      </c>
      <c r="B2" s="1" t="s">
        <v>1</v>
      </c>
      <c r="C2" s="73" t="s">
        <v>2</v>
      </c>
      <c r="D2" s="74"/>
      <c r="E2" s="74"/>
      <c r="F2" s="74"/>
      <c r="G2" s="74"/>
      <c r="H2" s="74"/>
      <c r="I2" s="74"/>
      <c r="J2" s="74"/>
      <c r="K2" s="74"/>
      <c r="L2" s="74"/>
      <c r="M2" s="14" t="s">
        <v>53</v>
      </c>
      <c r="N2" s="14" t="s">
        <v>54</v>
      </c>
    </row>
    <row r="3" spans="1:14" ht="21" customHeight="1" x14ac:dyDescent="0.3">
      <c r="A3" s="75" t="s">
        <v>32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8">
        <f>M4</f>
        <v>4066560000</v>
      </c>
      <c r="N3" s="8"/>
    </row>
    <row r="4" spans="1:14" ht="21" customHeight="1" x14ac:dyDescent="0.3">
      <c r="A4" s="83" t="s">
        <v>20</v>
      </c>
      <c r="B4" s="77" t="s">
        <v>7</v>
      </c>
      <c r="C4" s="77"/>
      <c r="D4" s="77"/>
      <c r="E4" s="77"/>
      <c r="F4" s="77"/>
      <c r="G4" s="77"/>
      <c r="H4" s="77"/>
      <c r="I4" s="77"/>
      <c r="J4" s="77"/>
      <c r="K4" s="77"/>
      <c r="L4" s="78"/>
      <c r="M4" s="45">
        <f>M5+M7+M9</f>
        <v>4066560000</v>
      </c>
      <c r="N4" s="13"/>
    </row>
    <row r="5" spans="1:14" ht="21" customHeight="1" x14ac:dyDescent="0.3">
      <c r="A5" s="84"/>
      <c r="B5" s="86" t="s">
        <v>10</v>
      </c>
      <c r="C5" s="79" t="s">
        <v>8</v>
      </c>
      <c r="D5" s="59"/>
      <c r="E5" s="59"/>
      <c r="F5" s="59"/>
      <c r="G5" s="59"/>
      <c r="H5" s="59"/>
      <c r="I5" s="59"/>
      <c r="J5" s="59"/>
      <c r="K5" s="59"/>
      <c r="L5" s="60"/>
      <c r="M5" s="3">
        <f>SUM(M6)</f>
        <v>0</v>
      </c>
      <c r="N5" s="3"/>
    </row>
    <row r="6" spans="1:14" ht="21" customHeight="1" x14ac:dyDescent="0.3">
      <c r="A6" s="84"/>
      <c r="B6" s="87"/>
      <c r="C6" s="19" t="s">
        <v>9</v>
      </c>
      <c r="D6" s="11"/>
      <c r="E6" s="20">
        <v>0</v>
      </c>
      <c r="F6" s="21" t="s">
        <v>34</v>
      </c>
      <c r="G6" s="22" t="s">
        <v>35</v>
      </c>
      <c r="H6" s="20">
        <v>0</v>
      </c>
      <c r="I6" s="23" t="s">
        <v>36</v>
      </c>
      <c r="J6" s="22"/>
      <c r="K6" s="20"/>
      <c r="L6" s="20"/>
      <c r="M6" s="31">
        <f>E6*H6</f>
        <v>0</v>
      </c>
      <c r="N6" s="14"/>
    </row>
    <row r="7" spans="1:14" ht="21" customHeight="1" x14ac:dyDescent="0.3">
      <c r="A7" s="84"/>
      <c r="B7" s="87"/>
      <c r="C7" s="79" t="s">
        <v>11</v>
      </c>
      <c r="D7" s="59"/>
      <c r="E7" s="59"/>
      <c r="F7" s="59"/>
      <c r="G7" s="59"/>
      <c r="H7" s="59"/>
      <c r="I7" s="59"/>
      <c r="J7" s="59"/>
      <c r="K7" s="59"/>
      <c r="L7" s="60"/>
      <c r="M7" s="3">
        <f>SUM(M8)</f>
        <v>4005000000</v>
      </c>
      <c r="N7" s="3"/>
    </row>
    <row r="8" spans="1:14" ht="21" customHeight="1" x14ac:dyDescent="0.3">
      <c r="A8" s="84"/>
      <c r="B8" s="87"/>
      <c r="C8" s="80" t="s">
        <v>21</v>
      </c>
      <c r="D8" s="81"/>
      <c r="E8" s="34">
        <v>25000</v>
      </c>
      <c r="F8" s="35" t="s">
        <v>38</v>
      </c>
      <c r="G8" s="36" t="s">
        <v>35</v>
      </c>
      <c r="H8" s="35">
        <v>13350</v>
      </c>
      <c r="I8" s="35" t="s">
        <v>34</v>
      </c>
      <c r="J8" s="35" t="s">
        <v>6</v>
      </c>
      <c r="K8" s="39">
        <v>12</v>
      </c>
      <c r="L8" s="38" t="s">
        <v>36</v>
      </c>
      <c r="M8" s="40">
        <f>E8*H8*K8</f>
        <v>4005000000</v>
      </c>
      <c r="N8" s="14"/>
    </row>
    <row r="9" spans="1:14" ht="21" customHeight="1" x14ac:dyDescent="0.3">
      <c r="A9" s="84"/>
      <c r="B9" s="87"/>
      <c r="C9" s="79" t="s">
        <v>37</v>
      </c>
      <c r="D9" s="59"/>
      <c r="E9" s="59"/>
      <c r="F9" s="59"/>
      <c r="G9" s="59"/>
      <c r="H9" s="59"/>
      <c r="I9" s="59"/>
      <c r="J9" s="59"/>
      <c r="K9" s="59"/>
      <c r="L9" s="60"/>
      <c r="M9" s="3">
        <f>SUM(M10:M13)</f>
        <v>61560000</v>
      </c>
      <c r="N9" s="3"/>
    </row>
    <row r="10" spans="1:14" ht="21" customHeight="1" x14ac:dyDescent="0.3">
      <c r="A10" s="84"/>
      <c r="B10" s="87"/>
      <c r="C10" s="82" t="s">
        <v>65</v>
      </c>
      <c r="D10" s="82"/>
      <c r="E10" s="20">
        <v>20000</v>
      </c>
      <c r="F10" s="21" t="s">
        <v>66</v>
      </c>
      <c r="G10" s="22" t="s">
        <v>35</v>
      </c>
      <c r="H10" s="20">
        <v>12</v>
      </c>
      <c r="I10" s="23" t="s">
        <v>36</v>
      </c>
      <c r="J10" s="22"/>
      <c r="K10" s="20"/>
      <c r="L10" s="20"/>
      <c r="M10" s="10">
        <f>E10*H10</f>
        <v>240000</v>
      </c>
      <c r="N10" s="14"/>
    </row>
    <row r="11" spans="1:14" ht="21" customHeight="1" x14ac:dyDescent="0.3">
      <c r="A11" s="84"/>
      <c r="B11" s="87"/>
      <c r="C11" s="82" t="s">
        <v>204</v>
      </c>
      <c r="D11" s="82"/>
      <c r="E11" s="20">
        <v>5000000</v>
      </c>
      <c r="F11" s="21" t="s">
        <v>66</v>
      </c>
      <c r="G11" s="22" t="s">
        <v>35</v>
      </c>
      <c r="H11" s="20">
        <v>12</v>
      </c>
      <c r="I11" s="23" t="s">
        <v>36</v>
      </c>
      <c r="J11" s="22"/>
      <c r="K11" s="20"/>
      <c r="L11" s="20"/>
      <c r="M11" s="10">
        <f>E11*H11</f>
        <v>60000000</v>
      </c>
      <c r="N11" s="14"/>
    </row>
    <row r="12" spans="1:14" ht="21" customHeight="1" x14ac:dyDescent="0.3">
      <c r="A12" s="84"/>
      <c r="B12" s="87"/>
      <c r="C12" s="82" t="s">
        <v>205</v>
      </c>
      <c r="D12" s="82"/>
      <c r="E12" s="20">
        <v>100000</v>
      </c>
      <c r="F12" s="21" t="s">
        <v>66</v>
      </c>
      <c r="G12" s="22" t="s">
        <v>35</v>
      </c>
      <c r="H12" s="20">
        <v>12</v>
      </c>
      <c r="I12" s="23" t="s">
        <v>36</v>
      </c>
      <c r="J12" s="22"/>
      <c r="K12" s="20"/>
      <c r="L12" s="20"/>
      <c r="M12" s="10">
        <f>E12*H12</f>
        <v>1200000</v>
      </c>
      <c r="N12" s="14"/>
    </row>
    <row r="13" spans="1:14" ht="21" customHeight="1" x14ac:dyDescent="0.3">
      <c r="A13" s="85"/>
      <c r="B13" s="88"/>
      <c r="C13" s="82" t="s">
        <v>209</v>
      </c>
      <c r="D13" s="82"/>
      <c r="E13" s="20">
        <v>10000</v>
      </c>
      <c r="F13" s="21" t="s">
        <v>66</v>
      </c>
      <c r="G13" s="22" t="s">
        <v>35</v>
      </c>
      <c r="H13" s="20">
        <v>12</v>
      </c>
      <c r="I13" s="23" t="s">
        <v>36</v>
      </c>
      <c r="J13" s="22"/>
      <c r="K13" s="20"/>
      <c r="L13" s="20"/>
      <c r="M13" s="10">
        <f>E13*H13</f>
        <v>120000</v>
      </c>
      <c r="N13" s="14"/>
    </row>
    <row r="14" spans="1:14" ht="21" customHeight="1" x14ac:dyDescent="0.3">
      <c r="A14" s="75" t="s">
        <v>33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8">
        <f>M15+M29+M63+M102+M120+M123+M98</f>
        <v>4066560000</v>
      </c>
      <c r="N14" s="8"/>
    </row>
    <row r="15" spans="1:14" ht="21" customHeight="1" x14ac:dyDescent="0.3">
      <c r="A15" s="48" t="s">
        <v>3</v>
      </c>
      <c r="B15" s="91" t="s">
        <v>4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15">
        <f>M16+M18+M20+M24+M27+M22</f>
        <v>3743800000</v>
      </c>
      <c r="N15" s="15"/>
    </row>
    <row r="16" spans="1:14" ht="21" customHeight="1" x14ac:dyDescent="0.3">
      <c r="A16" s="49"/>
      <c r="B16" s="48" t="s">
        <v>5</v>
      </c>
      <c r="C16" s="33">
        <v>1</v>
      </c>
      <c r="D16" s="60" t="s">
        <v>12</v>
      </c>
      <c r="E16" s="90"/>
      <c r="F16" s="90"/>
      <c r="G16" s="90"/>
      <c r="H16" s="90"/>
      <c r="I16" s="90"/>
      <c r="J16" s="90"/>
      <c r="K16" s="90"/>
      <c r="L16" s="90"/>
      <c r="M16" s="3">
        <f>SUM(M17:M17)</f>
        <v>252000000</v>
      </c>
      <c r="N16" s="3"/>
    </row>
    <row r="17" spans="1:14" ht="21" customHeight="1" x14ac:dyDescent="0.3">
      <c r="A17" s="49"/>
      <c r="B17" s="49"/>
      <c r="C17" s="70" t="s">
        <v>24</v>
      </c>
      <c r="D17" s="71"/>
      <c r="E17" s="27">
        <v>3000000</v>
      </c>
      <c r="F17" s="28" t="s">
        <v>34</v>
      </c>
      <c r="G17" s="24" t="s">
        <v>35</v>
      </c>
      <c r="H17" s="12">
        <v>7</v>
      </c>
      <c r="I17" s="28" t="s">
        <v>40</v>
      </c>
      <c r="J17" s="28" t="s">
        <v>6</v>
      </c>
      <c r="K17" s="25">
        <v>12</v>
      </c>
      <c r="L17" s="4" t="s">
        <v>39</v>
      </c>
      <c r="M17" s="43">
        <f>E17*H17*K17</f>
        <v>252000000</v>
      </c>
      <c r="N17" s="43"/>
    </row>
    <row r="18" spans="1:14" ht="21" customHeight="1" x14ac:dyDescent="0.3">
      <c r="A18" s="49"/>
      <c r="B18" s="49"/>
      <c r="C18" s="33">
        <v>2</v>
      </c>
      <c r="D18" s="60" t="s">
        <v>74</v>
      </c>
      <c r="E18" s="90"/>
      <c r="F18" s="90"/>
      <c r="G18" s="90"/>
      <c r="H18" s="90"/>
      <c r="I18" s="90"/>
      <c r="J18" s="90"/>
      <c r="K18" s="90"/>
      <c r="L18" s="90"/>
      <c r="M18" s="3">
        <f>SUM(M19)</f>
        <v>3090000000</v>
      </c>
      <c r="N18" s="3"/>
    </row>
    <row r="19" spans="1:14" ht="21" customHeight="1" x14ac:dyDescent="0.3">
      <c r="A19" s="49"/>
      <c r="B19" s="49"/>
      <c r="C19" s="80" t="s">
        <v>56</v>
      </c>
      <c r="D19" s="89"/>
      <c r="E19" s="44">
        <v>25000</v>
      </c>
      <c r="F19" s="28" t="s">
        <v>38</v>
      </c>
      <c r="G19" s="24" t="s">
        <v>35</v>
      </c>
      <c r="H19" s="28">
        <v>10300</v>
      </c>
      <c r="I19" s="28" t="s">
        <v>34</v>
      </c>
      <c r="J19" s="28" t="s">
        <v>6</v>
      </c>
      <c r="K19" s="5">
        <v>12</v>
      </c>
      <c r="L19" s="4" t="s">
        <v>39</v>
      </c>
      <c r="M19" s="43">
        <f>E19*H19*K19</f>
        <v>3090000000</v>
      </c>
      <c r="N19" s="43"/>
    </row>
    <row r="20" spans="1:14" ht="21" customHeight="1" x14ac:dyDescent="0.3">
      <c r="A20" s="49"/>
      <c r="B20" s="49"/>
      <c r="C20" s="33">
        <v>3</v>
      </c>
      <c r="D20" s="60" t="s">
        <v>23</v>
      </c>
      <c r="E20" s="90"/>
      <c r="F20" s="90"/>
      <c r="G20" s="90"/>
      <c r="H20" s="90"/>
      <c r="I20" s="90"/>
      <c r="J20" s="90"/>
      <c r="K20" s="90"/>
      <c r="L20" s="90"/>
      <c r="M20" s="3">
        <f>SUM(M21)</f>
        <v>3000000</v>
      </c>
      <c r="N20" s="3"/>
    </row>
    <row r="21" spans="1:14" ht="21" customHeight="1" x14ac:dyDescent="0.3">
      <c r="A21" s="49"/>
      <c r="B21" s="49"/>
      <c r="C21" s="80" t="s">
        <v>24</v>
      </c>
      <c r="D21" s="89"/>
      <c r="E21" s="27">
        <f>SUM(E17:E17)/12</f>
        <v>250000</v>
      </c>
      <c r="F21" s="28" t="s">
        <v>34</v>
      </c>
      <c r="G21" s="24" t="s">
        <v>35</v>
      </c>
      <c r="H21" s="12">
        <v>12</v>
      </c>
      <c r="I21" s="28" t="s">
        <v>39</v>
      </c>
      <c r="J21" s="28"/>
      <c r="K21" s="18"/>
      <c r="L21" s="4"/>
      <c r="M21" s="10">
        <f>E21*H21</f>
        <v>3000000</v>
      </c>
      <c r="N21" s="10"/>
    </row>
    <row r="22" spans="1:14" ht="21" customHeight="1" x14ac:dyDescent="0.3">
      <c r="A22" s="49"/>
      <c r="B22" s="49"/>
      <c r="C22" s="33">
        <v>4</v>
      </c>
      <c r="D22" s="60" t="s">
        <v>73</v>
      </c>
      <c r="E22" s="90"/>
      <c r="F22" s="90"/>
      <c r="G22" s="90"/>
      <c r="H22" s="90"/>
      <c r="I22" s="90"/>
      <c r="J22" s="90"/>
      <c r="K22" s="90"/>
      <c r="L22" s="90"/>
      <c r="M22" s="3">
        <f>SUM(M23)</f>
        <v>257500000</v>
      </c>
      <c r="N22" s="3"/>
    </row>
    <row r="23" spans="1:14" ht="21" customHeight="1" x14ac:dyDescent="0.3">
      <c r="A23" s="49"/>
      <c r="B23" s="49"/>
      <c r="C23" s="82" t="s">
        <v>13</v>
      </c>
      <c r="D23" s="82"/>
      <c r="E23" s="27">
        <f>(E19*H19)/12</f>
        <v>21458333.333333332</v>
      </c>
      <c r="F23" s="28" t="s">
        <v>34</v>
      </c>
      <c r="G23" s="24" t="s">
        <v>35</v>
      </c>
      <c r="H23" s="12">
        <v>12</v>
      </c>
      <c r="I23" s="28" t="s">
        <v>39</v>
      </c>
      <c r="J23" s="28"/>
      <c r="K23" s="5"/>
      <c r="L23" s="4"/>
      <c r="M23" s="43">
        <f>E23*H23</f>
        <v>257500000</v>
      </c>
      <c r="N23" s="43"/>
    </row>
    <row r="24" spans="1:14" ht="21" customHeight="1" x14ac:dyDescent="0.3">
      <c r="A24" s="49"/>
      <c r="B24" s="49"/>
      <c r="C24" s="2">
        <v>5</v>
      </c>
      <c r="D24" s="60" t="s">
        <v>14</v>
      </c>
      <c r="E24" s="90"/>
      <c r="F24" s="90"/>
      <c r="G24" s="90"/>
      <c r="H24" s="90"/>
      <c r="I24" s="90"/>
      <c r="J24" s="90"/>
      <c r="K24" s="90"/>
      <c r="L24" s="90"/>
      <c r="M24" s="3">
        <f>SUM(M25:M26)</f>
        <v>139200000</v>
      </c>
      <c r="N24" s="3"/>
    </row>
    <row r="25" spans="1:14" ht="21" customHeight="1" x14ac:dyDescent="0.3">
      <c r="A25" s="49"/>
      <c r="B25" s="49"/>
      <c r="C25" s="82" t="s">
        <v>24</v>
      </c>
      <c r="D25" s="82"/>
      <c r="E25" s="27">
        <v>1600000</v>
      </c>
      <c r="F25" s="28" t="s">
        <v>34</v>
      </c>
      <c r="G25" s="24" t="s">
        <v>35</v>
      </c>
      <c r="H25" s="12">
        <v>12</v>
      </c>
      <c r="I25" s="28" t="s">
        <v>39</v>
      </c>
      <c r="J25" s="28"/>
      <c r="K25" s="18"/>
      <c r="L25" s="4"/>
      <c r="M25" s="43">
        <f>E25*H25</f>
        <v>19200000</v>
      </c>
      <c r="N25" s="29"/>
    </row>
    <row r="26" spans="1:14" ht="21" customHeight="1" x14ac:dyDescent="0.3">
      <c r="A26" s="49"/>
      <c r="B26" s="49"/>
      <c r="C26" s="82" t="s">
        <v>50</v>
      </c>
      <c r="D26" s="82"/>
      <c r="E26" s="27">
        <v>10000000</v>
      </c>
      <c r="F26" s="28" t="s">
        <v>34</v>
      </c>
      <c r="G26" s="24" t="s">
        <v>35</v>
      </c>
      <c r="H26" s="12">
        <v>12</v>
      </c>
      <c r="I26" s="28" t="s">
        <v>39</v>
      </c>
      <c r="J26" s="35"/>
      <c r="K26" s="37"/>
      <c r="L26" s="38"/>
      <c r="M26" s="43">
        <f>E26*H26</f>
        <v>120000000</v>
      </c>
      <c r="N26" s="29"/>
    </row>
    <row r="27" spans="1:14" ht="21" customHeight="1" x14ac:dyDescent="0.3">
      <c r="A27" s="49"/>
      <c r="B27" s="49"/>
      <c r="C27" s="2">
        <v>6</v>
      </c>
      <c r="D27" s="60" t="s">
        <v>31</v>
      </c>
      <c r="E27" s="90"/>
      <c r="F27" s="90"/>
      <c r="G27" s="90"/>
      <c r="H27" s="90"/>
      <c r="I27" s="90"/>
      <c r="J27" s="90"/>
      <c r="K27" s="90"/>
      <c r="L27" s="90"/>
      <c r="M27" s="3">
        <f>SUM(M28)</f>
        <v>2100000</v>
      </c>
      <c r="N27" s="3"/>
    </row>
    <row r="28" spans="1:14" ht="21" customHeight="1" x14ac:dyDescent="0.3">
      <c r="A28" s="49"/>
      <c r="B28" s="50"/>
      <c r="C28" s="82" t="s">
        <v>31</v>
      </c>
      <c r="D28" s="82"/>
      <c r="E28" s="27">
        <v>100000</v>
      </c>
      <c r="F28" s="28" t="s">
        <v>34</v>
      </c>
      <c r="G28" s="24" t="s">
        <v>35</v>
      </c>
      <c r="H28" s="12">
        <v>3</v>
      </c>
      <c r="I28" s="28" t="s">
        <v>39</v>
      </c>
      <c r="J28" s="28" t="s">
        <v>6</v>
      </c>
      <c r="K28" s="25">
        <v>7</v>
      </c>
      <c r="L28" s="4" t="s">
        <v>40</v>
      </c>
      <c r="M28" s="43">
        <f>E28*H28*K28</f>
        <v>2100000</v>
      </c>
      <c r="N28" s="29"/>
    </row>
    <row r="29" spans="1:14" ht="21" customHeight="1" x14ac:dyDescent="0.3">
      <c r="A29" s="49"/>
      <c r="B29" s="91" t="s">
        <v>210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15">
        <f>M30+M33+M36+M47++M52+M56+M58</f>
        <v>36507000</v>
      </c>
      <c r="N29" s="15"/>
    </row>
    <row r="30" spans="1:14" ht="21" customHeight="1" x14ac:dyDescent="0.3">
      <c r="A30" s="49"/>
      <c r="B30" s="48" t="s">
        <v>170</v>
      </c>
      <c r="C30" s="47">
        <v>1</v>
      </c>
      <c r="D30" s="60" t="s">
        <v>22</v>
      </c>
      <c r="E30" s="90"/>
      <c r="F30" s="90"/>
      <c r="G30" s="90"/>
      <c r="H30" s="90"/>
      <c r="I30" s="90"/>
      <c r="J30" s="90"/>
      <c r="K30" s="90"/>
      <c r="L30" s="90"/>
      <c r="M30" s="3">
        <f>SUM(M31:M32)</f>
        <v>6040000</v>
      </c>
      <c r="N30" s="3"/>
    </row>
    <row r="31" spans="1:14" ht="21" customHeight="1" x14ac:dyDescent="0.3">
      <c r="A31" s="49"/>
      <c r="B31" s="49"/>
      <c r="C31" s="71" t="s">
        <v>165</v>
      </c>
      <c r="D31" s="82"/>
      <c r="E31" s="6">
        <v>3300</v>
      </c>
      <c r="F31" s="28" t="s">
        <v>34</v>
      </c>
      <c r="G31" s="28" t="s">
        <v>6</v>
      </c>
      <c r="H31" s="28">
        <v>150</v>
      </c>
      <c r="I31" s="28" t="s">
        <v>45</v>
      </c>
      <c r="J31" s="28" t="s">
        <v>6</v>
      </c>
      <c r="K31" s="28">
        <v>12</v>
      </c>
      <c r="L31" s="4" t="s">
        <v>36</v>
      </c>
      <c r="M31" s="10">
        <f>E31*H31*K31</f>
        <v>5940000</v>
      </c>
      <c r="N31" s="30"/>
    </row>
    <row r="32" spans="1:14" ht="21" customHeight="1" x14ac:dyDescent="0.3">
      <c r="A32" s="49"/>
      <c r="B32" s="49"/>
      <c r="C32" s="71" t="s">
        <v>43</v>
      </c>
      <c r="D32" s="82"/>
      <c r="E32" s="6">
        <v>50000</v>
      </c>
      <c r="F32" s="28" t="s">
        <v>34</v>
      </c>
      <c r="G32" s="28" t="s">
        <v>6</v>
      </c>
      <c r="H32" s="28">
        <v>2</v>
      </c>
      <c r="I32" s="28" t="s">
        <v>36</v>
      </c>
      <c r="J32" s="28"/>
      <c r="K32" s="28"/>
      <c r="L32" s="4"/>
      <c r="M32" s="10">
        <f>E32*H32</f>
        <v>100000</v>
      </c>
      <c r="N32" s="30"/>
    </row>
    <row r="33" spans="1:14" ht="21" customHeight="1" x14ac:dyDescent="0.3">
      <c r="A33" s="49"/>
      <c r="B33" s="49"/>
      <c r="C33" s="47">
        <v>2</v>
      </c>
      <c r="D33" s="60" t="s">
        <v>59</v>
      </c>
      <c r="E33" s="90"/>
      <c r="F33" s="90"/>
      <c r="G33" s="90"/>
      <c r="H33" s="90"/>
      <c r="I33" s="90"/>
      <c r="J33" s="90"/>
      <c r="K33" s="90"/>
      <c r="L33" s="90"/>
      <c r="M33" s="3">
        <f>SUM(M34:M35)</f>
        <v>780000</v>
      </c>
      <c r="N33" s="3"/>
    </row>
    <row r="34" spans="1:14" s="5" customFormat="1" ht="21" customHeight="1" x14ac:dyDescent="0.3">
      <c r="A34" s="49"/>
      <c r="B34" s="49"/>
      <c r="C34" s="95" t="s">
        <v>193</v>
      </c>
      <c r="D34" s="71"/>
      <c r="E34" s="6">
        <v>10000</v>
      </c>
      <c r="F34" s="28" t="s">
        <v>161</v>
      </c>
      <c r="G34" s="28"/>
      <c r="H34" s="28">
        <v>5</v>
      </c>
      <c r="I34" s="28" t="s">
        <v>162</v>
      </c>
      <c r="J34" s="28" t="s">
        <v>163</v>
      </c>
      <c r="K34" s="28">
        <v>12</v>
      </c>
      <c r="L34" s="4" t="s">
        <v>162</v>
      </c>
      <c r="M34" s="10">
        <f>E34*H34*K34</f>
        <v>600000</v>
      </c>
      <c r="N34" s="30"/>
    </row>
    <row r="35" spans="1:14" s="5" customFormat="1" ht="21" customHeight="1" x14ac:dyDescent="0.3">
      <c r="A35" s="49"/>
      <c r="B35" s="49"/>
      <c r="C35" s="95" t="s">
        <v>167</v>
      </c>
      <c r="D35" s="71"/>
      <c r="E35" s="6">
        <v>3000</v>
      </c>
      <c r="F35" s="28" t="s">
        <v>164</v>
      </c>
      <c r="G35" s="28"/>
      <c r="H35" s="28">
        <v>5</v>
      </c>
      <c r="I35" s="28" t="s">
        <v>166</v>
      </c>
      <c r="J35" s="28" t="s">
        <v>168</v>
      </c>
      <c r="K35" s="28">
        <v>12</v>
      </c>
      <c r="L35" s="4" t="s">
        <v>166</v>
      </c>
      <c r="M35" s="10">
        <f>E35*H35*K35</f>
        <v>180000</v>
      </c>
      <c r="N35" s="30"/>
    </row>
    <row r="36" spans="1:14" ht="21" customHeight="1" x14ac:dyDescent="0.3">
      <c r="A36" s="49"/>
      <c r="B36" s="49"/>
      <c r="C36" s="47">
        <v>3</v>
      </c>
      <c r="D36" s="60" t="s">
        <v>16</v>
      </c>
      <c r="E36" s="90"/>
      <c r="F36" s="90"/>
      <c r="G36" s="90"/>
      <c r="H36" s="90"/>
      <c r="I36" s="90"/>
      <c r="J36" s="90"/>
      <c r="K36" s="90"/>
      <c r="L36" s="90"/>
      <c r="M36" s="3">
        <f>SUM(M38:M41,M43:M44,M46)</f>
        <v>2323000</v>
      </c>
      <c r="N36" s="3"/>
    </row>
    <row r="37" spans="1:14" ht="21" customHeight="1" x14ac:dyDescent="0.3">
      <c r="A37" s="49"/>
      <c r="B37" s="49"/>
      <c r="C37" s="62" t="s">
        <v>60</v>
      </c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30"/>
    </row>
    <row r="38" spans="1:14" ht="21" customHeight="1" x14ac:dyDescent="0.3">
      <c r="A38" s="49"/>
      <c r="B38" s="49"/>
      <c r="C38" s="55" t="s">
        <v>25</v>
      </c>
      <c r="D38" s="61"/>
      <c r="E38" s="6">
        <v>2000</v>
      </c>
      <c r="F38" s="28" t="s">
        <v>34</v>
      </c>
      <c r="G38" s="28" t="s">
        <v>6</v>
      </c>
      <c r="H38" s="28">
        <v>150</v>
      </c>
      <c r="I38" s="28" t="s">
        <v>40</v>
      </c>
      <c r="J38" s="28" t="s">
        <v>6</v>
      </c>
      <c r="K38" s="28">
        <v>2</v>
      </c>
      <c r="L38" s="4" t="s">
        <v>36</v>
      </c>
      <c r="M38" s="16">
        <f>E38*H38*K38</f>
        <v>600000</v>
      </c>
      <c r="N38" s="17"/>
    </row>
    <row r="39" spans="1:14" ht="21" customHeight="1" x14ac:dyDescent="0.3">
      <c r="A39" s="49"/>
      <c r="B39" s="49"/>
      <c r="C39" s="55" t="s">
        <v>17</v>
      </c>
      <c r="D39" s="61"/>
      <c r="E39" s="6">
        <v>27500</v>
      </c>
      <c r="F39" s="28" t="s">
        <v>34</v>
      </c>
      <c r="G39" s="28" t="s">
        <v>6</v>
      </c>
      <c r="H39" s="28">
        <v>2</v>
      </c>
      <c r="I39" s="28" t="s">
        <v>36</v>
      </c>
      <c r="J39" s="28"/>
      <c r="K39" s="28"/>
      <c r="L39" s="4"/>
      <c r="M39" s="16">
        <f>E39*H39</f>
        <v>55000</v>
      </c>
      <c r="N39" s="17"/>
    </row>
    <row r="40" spans="1:14" ht="21" customHeight="1" x14ac:dyDescent="0.3">
      <c r="A40" s="49"/>
      <c r="B40" s="49"/>
      <c r="C40" s="55" t="s">
        <v>46</v>
      </c>
      <c r="D40" s="61"/>
      <c r="E40" s="6">
        <v>50000</v>
      </c>
      <c r="F40" s="28" t="s">
        <v>34</v>
      </c>
      <c r="G40" s="28" t="s">
        <v>6</v>
      </c>
      <c r="H40" s="28">
        <v>2</v>
      </c>
      <c r="I40" s="28" t="s">
        <v>36</v>
      </c>
      <c r="J40" s="28"/>
      <c r="K40" s="28"/>
      <c r="L40" s="4"/>
      <c r="M40" s="16">
        <f>E40*H40</f>
        <v>100000</v>
      </c>
      <c r="N40" s="17"/>
    </row>
    <row r="41" spans="1:14" ht="21" customHeight="1" x14ac:dyDescent="0.3">
      <c r="A41" s="49"/>
      <c r="B41" s="49"/>
      <c r="C41" s="55" t="s">
        <v>61</v>
      </c>
      <c r="D41" s="61"/>
      <c r="E41" s="6">
        <v>200000</v>
      </c>
      <c r="F41" s="28" t="s">
        <v>34</v>
      </c>
      <c r="G41" s="28" t="s">
        <v>6</v>
      </c>
      <c r="H41" s="28">
        <v>1</v>
      </c>
      <c r="I41" s="28" t="s">
        <v>36</v>
      </c>
      <c r="J41" s="28" t="s">
        <v>6</v>
      </c>
      <c r="K41" s="28">
        <v>2</v>
      </c>
      <c r="L41" s="4" t="s">
        <v>36</v>
      </c>
      <c r="M41" s="16">
        <f>E41*H41*K41</f>
        <v>400000</v>
      </c>
      <c r="N41" s="17"/>
    </row>
    <row r="42" spans="1:14" ht="21" customHeight="1" x14ac:dyDescent="0.3">
      <c r="A42" s="49"/>
      <c r="B42" s="49"/>
      <c r="C42" s="62" t="s">
        <v>26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30"/>
    </row>
    <row r="43" spans="1:14" ht="21" customHeight="1" x14ac:dyDescent="0.3">
      <c r="A43" s="49"/>
      <c r="B43" s="49"/>
      <c r="C43" s="64" t="s">
        <v>27</v>
      </c>
      <c r="D43" s="65"/>
      <c r="E43" s="6">
        <v>40000</v>
      </c>
      <c r="F43" s="28" t="s">
        <v>34</v>
      </c>
      <c r="G43" s="28" t="s">
        <v>6</v>
      </c>
      <c r="H43" s="28">
        <v>3</v>
      </c>
      <c r="I43" s="28" t="s">
        <v>45</v>
      </c>
      <c r="J43" s="28" t="s">
        <v>6</v>
      </c>
      <c r="K43" s="28">
        <v>2</v>
      </c>
      <c r="L43" s="4" t="s">
        <v>36</v>
      </c>
      <c r="M43" s="16">
        <f>E43*H43*K43</f>
        <v>240000</v>
      </c>
      <c r="N43" s="16"/>
    </row>
    <row r="44" spans="1:14" ht="21" customHeight="1" x14ac:dyDescent="0.3">
      <c r="A44" s="49"/>
      <c r="B44" s="49"/>
      <c r="C44" s="64" t="s">
        <v>47</v>
      </c>
      <c r="D44" s="65"/>
      <c r="E44" s="6">
        <v>16000</v>
      </c>
      <c r="F44" s="28" t="s">
        <v>34</v>
      </c>
      <c r="G44" s="28" t="s">
        <v>6</v>
      </c>
      <c r="H44" s="28">
        <v>4</v>
      </c>
      <c r="I44" s="28" t="s">
        <v>40</v>
      </c>
      <c r="J44" s="28" t="s">
        <v>6</v>
      </c>
      <c r="K44" s="28">
        <v>2</v>
      </c>
      <c r="L44" s="4" t="s">
        <v>36</v>
      </c>
      <c r="M44" s="16">
        <f>E44*H44*K44</f>
        <v>128000</v>
      </c>
      <c r="N44" s="16"/>
    </row>
    <row r="45" spans="1:14" ht="21" customHeight="1" x14ac:dyDescent="0.3">
      <c r="A45" s="49"/>
      <c r="B45" s="49"/>
      <c r="C45" s="62" t="s">
        <v>30</v>
      </c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30"/>
    </row>
    <row r="46" spans="1:14" ht="21" customHeight="1" x14ac:dyDescent="0.3">
      <c r="A46" s="49"/>
      <c r="B46" s="49"/>
      <c r="C46" s="64" t="s">
        <v>49</v>
      </c>
      <c r="D46" s="65"/>
      <c r="E46" s="6">
        <v>50000</v>
      </c>
      <c r="F46" s="28" t="s">
        <v>34</v>
      </c>
      <c r="G46" s="28" t="s">
        <v>6</v>
      </c>
      <c r="H46" s="28">
        <v>4</v>
      </c>
      <c r="I46" s="28" t="s">
        <v>40</v>
      </c>
      <c r="J46" s="28" t="s">
        <v>6</v>
      </c>
      <c r="K46" s="28">
        <v>4</v>
      </c>
      <c r="L46" s="4" t="s">
        <v>36</v>
      </c>
      <c r="M46" s="16">
        <f>E46*H46*K46</f>
        <v>800000</v>
      </c>
      <c r="N46" s="17"/>
    </row>
    <row r="47" spans="1:14" ht="21" customHeight="1" x14ac:dyDescent="0.3">
      <c r="A47" s="49"/>
      <c r="B47" s="49"/>
      <c r="C47" s="47">
        <v>4</v>
      </c>
      <c r="D47" s="60" t="s">
        <v>19</v>
      </c>
      <c r="E47" s="90"/>
      <c r="F47" s="90"/>
      <c r="G47" s="90"/>
      <c r="H47" s="90"/>
      <c r="I47" s="90"/>
      <c r="J47" s="90"/>
      <c r="K47" s="90"/>
      <c r="L47" s="90"/>
      <c r="M47" s="3">
        <f>SUM(M48:M51)</f>
        <v>624000</v>
      </c>
      <c r="N47" s="3"/>
    </row>
    <row r="48" spans="1:14" ht="21" customHeight="1" x14ac:dyDescent="0.3">
      <c r="A48" s="49"/>
      <c r="B48" s="49"/>
      <c r="C48" s="64" t="s">
        <v>28</v>
      </c>
      <c r="D48" s="65"/>
      <c r="E48" s="6">
        <v>40000</v>
      </c>
      <c r="F48" s="28" t="s">
        <v>34</v>
      </c>
      <c r="G48" s="28" t="s">
        <v>6</v>
      </c>
      <c r="H48" s="28">
        <v>3</v>
      </c>
      <c r="I48" s="28" t="s">
        <v>45</v>
      </c>
      <c r="J48" s="28" t="s">
        <v>6</v>
      </c>
      <c r="K48" s="28">
        <v>2</v>
      </c>
      <c r="L48" s="4" t="s">
        <v>36</v>
      </c>
      <c r="M48" s="16">
        <f>E48*H48*K48</f>
        <v>240000</v>
      </c>
      <c r="N48" s="17"/>
    </row>
    <row r="49" spans="1:14" ht="21" customHeight="1" x14ac:dyDescent="0.3">
      <c r="A49" s="49"/>
      <c r="B49" s="49"/>
      <c r="C49" s="64" t="s">
        <v>18</v>
      </c>
      <c r="D49" s="65"/>
      <c r="E49" s="6">
        <v>8000</v>
      </c>
      <c r="F49" s="28" t="s">
        <v>34</v>
      </c>
      <c r="G49" s="28" t="s">
        <v>6</v>
      </c>
      <c r="H49" s="28">
        <v>3</v>
      </c>
      <c r="I49" s="28" t="s">
        <v>40</v>
      </c>
      <c r="J49" s="28" t="s">
        <v>6</v>
      </c>
      <c r="K49" s="28">
        <v>2</v>
      </c>
      <c r="L49" s="4" t="s">
        <v>36</v>
      </c>
      <c r="M49" s="16">
        <f>E49*H49*K49</f>
        <v>48000</v>
      </c>
      <c r="N49" s="16"/>
    </row>
    <row r="50" spans="1:14" ht="21" customHeight="1" x14ac:dyDescent="0.3">
      <c r="A50" s="49"/>
      <c r="B50" s="49"/>
      <c r="C50" s="64" t="s">
        <v>52</v>
      </c>
      <c r="D50" s="65"/>
      <c r="E50" s="6">
        <v>40000</v>
      </c>
      <c r="F50" s="28" t="s">
        <v>34</v>
      </c>
      <c r="G50" s="28" t="s">
        <v>6</v>
      </c>
      <c r="H50" s="28">
        <v>3</v>
      </c>
      <c r="I50" s="28" t="s">
        <v>45</v>
      </c>
      <c r="J50" s="28" t="s">
        <v>6</v>
      </c>
      <c r="K50" s="28">
        <v>2</v>
      </c>
      <c r="L50" s="4" t="s">
        <v>36</v>
      </c>
      <c r="M50" s="16">
        <f t="shared" ref="M50:M51" si="0">E50*H50*K50</f>
        <v>240000</v>
      </c>
      <c r="N50" s="16"/>
    </row>
    <row r="51" spans="1:14" ht="21" customHeight="1" x14ac:dyDescent="0.3">
      <c r="A51" s="49"/>
      <c r="B51" s="49"/>
      <c r="C51" s="64" t="s">
        <v>51</v>
      </c>
      <c r="D51" s="65"/>
      <c r="E51" s="6">
        <v>16000</v>
      </c>
      <c r="F51" s="28" t="s">
        <v>48</v>
      </c>
      <c r="G51" s="28" t="s">
        <v>6</v>
      </c>
      <c r="H51" s="28">
        <v>3</v>
      </c>
      <c r="I51" s="28" t="s">
        <v>40</v>
      </c>
      <c r="J51" s="28" t="s">
        <v>6</v>
      </c>
      <c r="K51" s="28">
        <v>2</v>
      </c>
      <c r="L51" s="4" t="s">
        <v>36</v>
      </c>
      <c r="M51" s="16">
        <f t="shared" si="0"/>
        <v>96000</v>
      </c>
      <c r="N51" s="16"/>
    </row>
    <row r="52" spans="1:14" ht="21" customHeight="1" x14ac:dyDescent="0.3">
      <c r="A52" s="49"/>
      <c r="B52" s="49"/>
      <c r="C52" s="47">
        <v>5</v>
      </c>
      <c r="D52" s="59" t="s">
        <v>172</v>
      </c>
      <c r="E52" s="59"/>
      <c r="F52" s="59"/>
      <c r="G52" s="59"/>
      <c r="H52" s="59"/>
      <c r="I52" s="59"/>
      <c r="J52" s="59"/>
      <c r="K52" s="59"/>
      <c r="L52" s="60"/>
      <c r="M52" s="3">
        <f>SUM(M53:M55)</f>
        <v>1280000</v>
      </c>
      <c r="N52" s="3"/>
    </row>
    <row r="53" spans="1:14" ht="21" customHeight="1" x14ac:dyDescent="0.3">
      <c r="A53" s="49"/>
      <c r="B53" s="49"/>
      <c r="C53" s="58" t="s">
        <v>173</v>
      </c>
      <c r="D53" s="55"/>
      <c r="E53" s="12">
        <v>2000</v>
      </c>
      <c r="F53" s="28" t="s">
        <v>175</v>
      </c>
      <c r="G53" s="28" t="s">
        <v>176</v>
      </c>
      <c r="H53" s="28">
        <v>12</v>
      </c>
      <c r="I53" s="28" t="s">
        <v>178</v>
      </c>
      <c r="J53" s="28" t="s">
        <v>176</v>
      </c>
      <c r="K53" s="28">
        <v>4</v>
      </c>
      <c r="L53" s="4" t="s">
        <v>177</v>
      </c>
      <c r="M53" s="16">
        <f>E53*H53*K53</f>
        <v>96000</v>
      </c>
      <c r="N53" s="16"/>
    </row>
    <row r="54" spans="1:14" ht="21" customHeight="1" x14ac:dyDescent="0.3">
      <c r="A54" s="49"/>
      <c r="B54" s="49"/>
      <c r="C54" s="58" t="s">
        <v>174</v>
      </c>
      <c r="D54" s="55"/>
      <c r="E54" s="12">
        <v>100000</v>
      </c>
      <c r="F54" s="28" t="s">
        <v>175</v>
      </c>
      <c r="G54" s="28" t="s">
        <v>176</v>
      </c>
      <c r="H54" s="28">
        <v>2</v>
      </c>
      <c r="I54" s="28" t="s">
        <v>177</v>
      </c>
      <c r="J54" s="28" t="s">
        <v>176</v>
      </c>
      <c r="K54" s="28">
        <v>4</v>
      </c>
      <c r="L54" s="4" t="s">
        <v>178</v>
      </c>
      <c r="M54" s="16">
        <f t="shared" ref="M54:M55" si="1">E54*H54*K54</f>
        <v>800000</v>
      </c>
      <c r="N54" s="16"/>
    </row>
    <row r="55" spans="1:14" ht="21" customHeight="1" x14ac:dyDescent="0.3">
      <c r="A55" s="49"/>
      <c r="B55" s="49"/>
      <c r="C55" s="58" t="s">
        <v>194</v>
      </c>
      <c r="D55" s="55"/>
      <c r="E55" s="12">
        <v>8000</v>
      </c>
      <c r="F55" s="28" t="s">
        <v>175</v>
      </c>
      <c r="G55" s="28" t="s">
        <v>176</v>
      </c>
      <c r="H55" s="28">
        <v>6</v>
      </c>
      <c r="I55" s="28" t="s">
        <v>177</v>
      </c>
      <c r="J55" s="28" t="s">
        <v>176</v>
      </c>
      <c r="K55" s="28">
        <v>8</v>
      </c>
      <c r="L55" s="4" t="s">
        <v>178</v>
      </c>
      <c r="M55" s="16">
        <f t="shared" si="1"/>
        <v>384000</v>
      </c>
      <c r="N55" s="16"/>
    </row>
    <row r="56" spans="1:14" ht="21" customHeight="1" x14ac:dyDescent="0.3">
      <c r="A56" s="49"/>
      <c r="B56" s="49"/>
      <c r="C56" s="47">
        <v>5</v>
      </c>
      <c r="D56" s="59" t="s">
        <v>180</v>
      </c>
      <c r="E56" s="59"/>
      <c r="F56" s="59"/>
      <c r="G56" s="59"/>
      <c r="H56" s="59"/>
      <c r="I56" s="59"/>
      <c r="J56" s="59"/>
      <c r="K56" s="59"/>
      <c r="L56" s="60"/>
      <c r="M56" s="3">
        <f>SUM(M57)</f>
        <v>960000</v>
      </c>
      <c r="N56" s="3"/>
    </row>
    <row r="57" spans="1:14" ht="21" customHeight="1" x14ac:dyDescent="0.3">
      <c r="A57" s="49"/>
      <c r="B57" s="49"/>
      <c r="C57" s="58" t="s">
        <v>181</v>
      </c>
      <c r="D57" s="55"/>
      <c r="E57" s="12">
        <v>20000</v>
      </c>
      <c r="F57" s="28" t="s">
        <v>175</v>
      </c>
      <c r="G57" s="28" t="s">
        <v>176</v>
      </c>
      <c r="H57" s="28">
        <v>4</v>
      </c>
      <c r="I57" s="28" t="s">
        <v>178</v>
      </c>
      <c r="J57" s="28" t="s">
        <v>176</v>
      </c>
      <c r="K57" s="28">
        <v>12</v>
      </c>
      <c r="L57" s="4" t="s">
        <v>177</v>
      </c>
      <c r="M57" s="16">
        <f>E57*H57*K57</f>
        <v>960000</v>
      </c>
      <c r="N57" s="16"/>
    </row>
    <row r="58" spans="1:14" ht="21" customHeight="1" x14ac:dyDescent="0.3">
      <c r="A58" s="49"/>
      <c r="B58" s="49"/>
      <c r="C58" s="47">
        <v>6</v>
      </c>
      <c r="D58" s="59" t="s">
        <v>29</v>
      </c>
      <c r="E58" s="59"/>
      <c r="F58" s="59"/>
      <c r="G58" s="59"/>
      <c r="H58" s="59"/>
      <c r="I58" s="59"/>
      <c r="J58" s="59"/>
      <c r="K58" s="59"/>
      <c r="L58" s="60"/>
      <c r="M58" s="3">
        <f>SUM(M59:M62)</f>
        <v>24500000</v>
      </c>
      <c r="N58" s="3"/>
    </row>
    <row r="59" spans="1:14" ht="21" customHeight="1" x14ac:dyDescent="0.3">
      <c r="A59" s="49"/>
      <c r="B59" s="49"/>
      <c r="C59" s="66" t="s">
        <v>55</v>
      </c>
      <c r="D59" s="67"/>
      <c r="E59" s="6">
        <v>20000</v>
      </c>
      <c r="F59" s="28" t="s">
        <v>34</v>
      </c>
      <c r="G59" s="28" t="s">
        <v>6</v>
      </c>
      <c r="H59" s="28">
        <v>150</v>
      </c>
      <c r="I59" s="28" t="s">
        <v>40</v>
      </c>
      <c r="J59" s="28" t="s">
        <v>6</v>
      </c>
      <c r="K59" s="28">
        <v>2</v>
      </c>
      <c r="L59" s="4" t="s">
        <v>36</v>
      </c>
      <c r="M59" s="16">
        <f>E59*H59*K59</f>
        <v>6000000</v>
      </c>
      <c r="N59" s="16" t="s">
        <v>56</v>
      </c>
    </row>
    <row r="60" spans="1:14" ht="21" customHeight="1" x14ac:dyDescent="0.3">
      <c r="A60" s="49"/>
      <c r="B60" s="49"/>
      <c r="C60" s="68"/>
      <c r="D60" s="69"/>
      <c r="E60" s="6">
        <v>20000</v>
      </c>
      <c r="F60" s="28" t="s">
        <v>34</v>
      </c>
      <c r="G60" s="28" t="s">
        <v>6</v>
      </c>
      <c r="H60" s="28">
        <v>150</v>
      </c>
      <c r="I60" s="28" t="s">
        <v>40</v>
      </c>
      <c r="J60" s="28" t="s">
        <v>6</v>
      </c>
      <c r="K60" s="28">
        <v>2</v>
      </c>
      <c r="L60" s="4" t="s">
        <v>36</v>
      </c>
      <c r="M60" s="16">
        <f>E60*H60*K60</f>
        <v>6000000</v>
      </c>
      <c r="N60" s="16" t="s">
        <v>57</v>
      </c>
    </row>
    <row r="61" spans="1:14" ht="21" customHeight="1" x14ac:dyDescent="0.3">
      <c r="A61" s="49"/>
      <c r="B61" s="49"/>
      <c r="C61" s="56" t="s">
        <v>183</v>
      </c>
      <c r="D61" s="57"/>
      <c r="E61" s="6">
        <v>50000</v>
      </c>
      <c r="F61" s="28" t="s">
        <v>34</v>
      </c>
      <c r="G61" s="28" t="s">
        <v>6</v>
      </c>
      <c r="H61" s="28">
        <v>5</v>
      </c>
      <c r="I61" s="28" t="s">
        <v>40</v>
      </c>
      <c r="J61" s="28" t="s">
        <v>6</v>
      </c>
      <c r="K61" s="28">
        <v>2</v>
      </c>
      <c r="L61" s="4" t="s">
        <v>36</v>
      </c>
      <c r="M61" s="16">
        <f>E61*H61*K61</f>
        <v>500000</v>
      </c>
      <c r="N61" s="16" t="s">
        <v>56</v>
      </c>
    </row>
    <row r="62" spans="1:14" ht="21" customHeight="1" x14ac:dyDescent="0.3">
      <c r="A62" s="50"/>
      <c r="B62" s="50"/>
      <c r="C62" s="56" t="s">
        <v>203</v>
      </c>
      <c r="D62" s="57"/>
      <c r="E62" s="6">
        <v>200000</v>
      </c>
      <c r="F62" s="28" t="s">
        <v>34</v>
      </c>
      <c r="G62" s="28" t="s">
        <v>6</v>
      </c>
      <c r="H62" s="28">
        <v>60</v>
      </c>
      <c r="I62" s="28" t="s">
        <v>40</v>
      </c>
      <c r="J62" s="28" t="s">
        <v>6</v>
      </c>
      <c r="K62" s="28">
        <v>1</v>
      </c>
      <c r="L62" s="4" t="s">
        <v>36</v>
      </c>
      <c r="M62" s="16">
        <f>E62*H62*K62</f>
        <v>12000000</v>
      </c>
      <c r="N62" s="16" t="s">
        <v>56</v>
      </c>
    </row>
    <row r="63" spans="1:14" ht="21" customHeight="1" x14ac:dyDescent="0.3">
      <c r="A63" s="48" t="s">
        <v>169</v>
      </c>
      <c r="B63" s="98" t="s">
        <v>80</v>
      </c>
      <c r="C63" s="98"/>
      <c r="D63" s="98"/>
      <c r="E63" s="98"/>
      <c r="F63" s="98"/>
      <c r="G63" s="98"/>
      <c r="H63" s="98"/>
      <c r="I63" s="98"/>
      <c r="J63" s="98"/>
      <c r="K63" s="98"/>
      <c r="L63" s="99"/>
      <c r="M63" s="15">
        <f>M68+M79+M88+M95+M85+M64</f>
        <v>79130000</v>
      </c>
      <c r="N63" s="15"/>
    </row>
    <row r="64" spans="1:14" ht="21" customHeight="1" x14ac:dyDescent="0.3">
      <c r="A64" s="49"/>
      <c r="B64" s="100" t="s">
        <v>84</v>
      </c>
      <c r="C64" s="2">
        <v>1</v>
      </c>
      <c r="D64" s="60" t="s">
        <v>179</v>
      </c>
      <c r="E64" s="90"/>
      <c r="F64" s="90"/>
      <c r="G64" s="90"/>
      <c r="H64" s="90"/>
      <c r="I64" s="90"/>
      <c r="J64" s="90"/>
      <c r="K64" s="90"/>
      <c r="L64" s="90"/>
      <c r="M64" s="3">
        <f>SUM(M65:M67)</f>
        <v>1132000</v>
      </c>
      <c r="N64" s="3"/>
    </row>
    <row r="65" spans="1:14" s="5" customFormat="1" ht="21" customHeight="1" x14ac:dyDescent="0.3">
      <c r="A65" s="49"/>
      <c r="B65" s="101"/>
      <c r="C65" s="70" t="s">
        <v>123</v>
      </c>
      <c r="D65" s="71"/>
      <c r="E65" s="6">
        <v>1000</v>
      </c>
      <c r="F65" s="28" t="s">
        <v>34</v>
      </c>
      <c r="G65" s="28" t="s">
        <v>6</v>
      </c>
      <c r="H65" s="28">
        <v>500</v>
      </c>
      <c r="I65" s="28" t="s">
        <v>63</v>
      </c>
      <c r="J65" s="28"/>
      <c r="K65" s="28"/>
      <c r="L65" s="4"/>
      <c r="M65" s="42">
        <f>E65*H65</f>
        <v>500000</v>
      </c>
      <c r="N65" s="41"/>
    </row>
    <row r="66" spans="1:14" s="5" customFormat="1" ht="21" customHeight="1" x14ac:dyDescent="0.3">
      <c r="A66" s="49"/>
      <c r="B66" s="101"/>
      <c r="C66" s="70" t="s">
        <v>137</v>
      </c>
      <c r="D66" s="71"/>
      <c r="E66" s="12">
        <v>500</v>
      </c>
      <c r="F66" s="28" t="s">
        <v>34</v>
      </c>
      <c r="G66" s="28" t="s">
        <v>6</v>
      </c>
      <c r="H66" s="28">
        <v>1000</v>
      </c>
      <c r="I66" s="28" t="s">
        <v>140</v>
      </c>
      <c r="J66" s="28"/>
      <c r="K66" s="28"/>
      <c r="L66" s="4"/>
      <c r="M66" s="42">
        <f>E66*H66</f>
        <v>500000</v>
      </c>
      <c r="N66" s="41"/>
    </row>
    <row r="67" spans="1:14" s="5" customFormat="1" ht="21" customHeight="1" x14ac:dyDescent="0.3">
      <c r="A67" s="49"/>
      <c r="B67" s="101"/>
      <c r="C67" s="70" t="s">
        <v>160</v>
      </c>
      <c r="D67" s="71"/>
      <c r="E67" s="28">
        <v>11000</v>
      </c>
      <c r="F67" s="28" t="s">
        <v>34</v>
      </c>
      <c r="G67" s="28" t="s">
        <v>6</v>
      </c>
      <c r="H67" s="28">
        <v>12</v>
      </c>
      <c r="I67" s="28" t="s">
        <v>36</v>
      </c>
      <c r="J67" s="28"/>
      <c r="K67" s="28"/>
      <c r="L67" s="4"/>
      <c r="M67" s="30">
        <f>E67*H67</f>
        <v>132000</v>
      </c>
      <c r="N67" s="41"/>
    </row>
    <row r="68" spans="1:14" ht="21" customHeight="1" x14ac:dyDescent="0.3">
      <c r="A68" s="49"/>
      <c r="B68" s="101"/>
      <c r="C68" s="2">
        <v>2</v>
      </c>
      <c r="D68" s="60" t="s">
        <v>81</v>
      </c>
      <c r="E68" s="90"/>
      <c r="F68" s="90"/>
      <c r="G68" s="90"/>
      <c r="H68" s="90"/>
      <c r="I68" s="90"/>
      <c r="J68" s="90"/>
      <c r="K68" s="90"/>
      <c r="L68" s="90"/>
      <c r="M68" s="3">
        <f>SUM(M69:M78)</f>
        <v>8568000</v>
      </c>
      <c r="N68" s="3"/>
    </row>
    <row r="69" spans="1:14" ht="21" customHeight="1" x14ac:dyDescent="0.3">
      <c r="A69" s="49"/>
      <c r="B69" s="101"/>
      <c r="C69" s="82" t="s">
        <v>77</v>
      </c>
      <c r="D69" s="82"/>
      <c r="E69" s="6">
        <v>60000</v>
      </c>
      <c r="F69" s="28" t="s">
        <v>34</v>
      </c>
      <c r="G69" s="28" t="s">
        <v>6</v>
      </c>
      <c r="H69" s="28">
        <v>12</v>
      </c>
      <c r="I69" s="28" t="s">
        <v>36</v>
      </c>
      <c r="J69" s="28"/>
      <c r="K69" s="28"/>
      <c r="L69" s="4"/>
      <c r="M69" s="10">
        <f t="shared" ref="M69:M75" si="2">E69*H69</f>
        <v>720000</v>
      </c>
      <c r="N69" s="30"/>
    </row>
    <row r="70" spans="1:14" ht="21" customHeight="1" x14ac:dyDescent="0.3">
      <c r="A70" s="49"/>
      <c r="B70" s="101"/>
      <c r="C70" s="82" t="s">
        <v>82</v>
      </c>
      <c r="D70" s="82"/>
      <c r="E70" s="6">
        <v>44000</v>
      </c>
      <c r="F70" s="28" t="s">
        <v>34</v>
      </c>
      <c r="G70" s="28" t="s">
        <v>6</v>
      </c>
      <c r="H70" s="28">
        <v>12</v>
      </c>
      <c r="I70" s="28" t="s">
        <v>36</v>
      </c>
      <c r="J70" s="28"/>
      <c r="K70" s="28"/>
      <c r="L70" s="4"/>
      <c r="M70" s="10">
        <f t="shared" si="2"/>
        <v>528000</v>
      </c>
      <c r="N70" s="30"/>
    </row>
    <row r="71" spans="1:14" ht="21" customHeight="1" x14ac:dyDescent="0.3">
      <c r="A71" s="49"/>
      <c r="B71" s="101"/>
      <c r="C71" s="80" t="s">
        <v>88</v>
      </c>
      <c r="D71" s="89"/>
      <c r="E71" s="6">
        <v>30000</v>
      </c>
      <c r="F71" s="28" t="s">
        <v>34</v>
      </c>
      <c r="G71" s="28" t="s">
        <v>6</v>
      </c>
      <c r="H71" s="28">
        <v>2</v>
      </c>
      <c r="I71" s="28" t="s">
        <v>40</v>
      </c>
      <c r="J71" s="28"/>
      <c r="K71" s="28"/>
      <c r="L71" s="4"/>
      <c r="M71" s="10">
        <f t="shared" si="2"/>
        <v>60000</v>
      </c>
      <c r="N71" s="30"/>
    </row>
    <row r="72" spans="1:14" ht="21" customHeight="1" x14ac:dyDescent="0.3">
      <c r="A72" s="49"/>
      <c r="B72" s="101"/>
      <c r="C72" s="70" t="s">
        <v>207</v>
      </c>
      <c r="D72" s="71"/>
      <c r="E72" s="28">
        <v>30000</v>
      </c>
      <c r="F72" s="28" t="s">
        <v>34</v>
      </c>
      <c r="G72" s="28" t="s">
        <v>6</v>
      </c>
      <c r="H72" s="28">
        <v>12</v>
      </c>
      <c r="I72" s="28" t="s">
        <v>36</v>
      </c>
      <c r="J72" s="28"/>
      <c r="K72" s="28"/>
      <c r="L72" s="4"/>
      <c r="M72" s="10">
        <f t="shared" si="2"/>
        <v>360000</v>
      </c>
      <c r="N72" s="30"/>
    </row>
    <row r="73" spans="1:14" ht="21" customHeight="1" x14ac:dyDescent="0.3">
      <c r="A73" s="49"/>
      <c r="B73" s="101"/>
      <c r="C73" s="70" t="s">
        <v>105</v>
      </c>
      <c r="D73" s="71"/>
      <c r="E73" s="28">
        <v>100000</v>
      </c>
      <c r="F73" s="28" t="s">
        <v>34</v>
      </c>
      <c r="G73" s="28" t="s">
        <v>78</v>
      </c>
      <c r="H73" s="28">
        <v>12</v>
      </c>
      <c r="I73" s="28" t="s">
        <v>36</v>
      </c>
      <c r="J73" s="28"/>
      <c r="K73" s="28"/>
      <c r="L73" s="4"/>
      <c r="M73" s="10">
        <f t="shared" si="2"/>
        <v>1200000</v>
      </c>
      <c r="N73" s="30"/>
    </row>
    <row r="74" spans="1:14" ht="21" customHeight="1" x14ac:dyDescent="0.3">
      <c r="A74" s="49"/>
      <c r="B74" s="101"/>
      <c r="C74" s="70" t="s">
        <v>106</v>
      </c>
      <c r="D74" s="71"/>
      <c r="E74" s="28">
        <v>50000</v>
      </c>
      <c r="F74" s="28" t="s">
        <v>34</v>
      </c>
      <c r="G74" s="28" t="s">
        <v>78</v>
      </c>
      <c r="H74" s="28">
        <v>12</v>
      </c>
      <c r="I74" s="28" t="s">
        <v>36</v>
      </c>
      <c r="J74" s="28"/>
      <c r="K74" s="28"/>
      <c r="L74" s="4"/>
      <c r="M74" s="10">
        <f t="shared" si="2"/>
        <v>600000</v>
      </c>
      <c r="N74" s="30"/>
    </row>
    <row r="75" spans="1:14" ht="21" customHeight="1" x14ac:dyDescent="0.3">
      <c r="A75" s="49"/>
      <c r="B75" s="101"/>
      <c r="C75" s="70" t="s">
        <v>107</v>
      </c>
      <c r="D75" s="71"/>
      <c r="E75" s="28">
        <v>150000</v>
      </c>
      <c r="F75" s="28" t="s">
        <v>34</v>
      </c>
      <c r="G75" s="28" t="s">
        <v>78</v>
      </c>
      <c r="H75" s="28">
        <v>12</v>
      </c>
      <c r="I75" s="28" t="s">
        <v>36</v>
      </c>
      <c r="J75" s="28"/>
      <c r="K75" s="28"/>
      <c r="L75" s="4"/>
      <c r="M75" s="10">
        <f t="shared" si="2"/>
        <v>1800000</v>
      </c>
      <c r="N75" s="30"/>
    </row>
    <row r="76" spans="1:14" ht="21" customHeight="1" x14ac:dyDescent="0.3">
      <c r="A76" s="49"/>
      <c r="B76" s="101"/>
      <c r="C76" s="70" t="s">
        <v>85</v>
      </c>
      <c r="D76" s="71"/>
      <c r="E76" s="6">
        <v>50</v>
      </c>
      <c r="F76" s="28" t="s">
        <v>34</v>
      </c>
      <c r="G76" s="28" t="s">
        <v>6</v>
      </c>
      <c r="H76" s="28">
        <v>500</v>
      </c>
      <c r="I76" s="28" t="s">
        <v>64</v>
      </c>
      <c r="J76" s="28" t="s">
        <v>6</v>
      </c>
      <c r="K76" s="28">
        <v>12</v>
      </c>
      <c r="L76" s="4" t="s">
        <v>36</v>
      </c>
      <c r="M76" s="10">
        <f>E76*H76*K76</f>
        <v>300000</v>
      </c>
      <c r="N76" s="30"/>
    </row>
    <row r="77" spans="1:14" ht="21" customHeight="1" x14ac:dyDescent="0.3">
      <c r="A77" s="49"/>
      <c r="B77" s="101"/>
      <c r="C77" s="70" t="s">
        <v>108</v>
      </c>
      <c r="D77" s="71"/>
      <c r="E77" s="12">
        <v>220000</v>
      </c>
      <c r="F77" s="28" t="s">
        <v>34</v>
      </c>
      <c r="G77" s="28" t="s">
        <v>6</v>
      </c>
      <c r="H77" s="28">
        <v>12</v>
      </c>
      <c r="I77" s="28" t="s">
        <v>36</v>
      </c>
      <c r="J77" s="28"/>
      <c r="K77" s="28"/>
      <c r="L77" s="4"/>
      <c r="M77" s="10">
        <f t="shared" ref="M77:M78" si="3">E77*H77</f>
        <v>2640000</v>
      </c>
      <c r="N77" s="30"/>
    </row>
    <row r="78" spans="1:14" ht="21" customHeight="1" x14ac:dyDescent="0.3">
      <c r="A78" s="49"/>
      <c r="B78" s="101"/>
      <c r="C78" s="70" t="s">
        <v>109</v>
      </c>
      <c r="D78" s="71"/>
      <c r="E78" s="28">
        <v>30000</v>
      </c>
      <c r="F78" s="28" t="s">
        <v>34</v>
      </c>
      <c r="G78" s="28" t="s">
        <v>6</v>
      </c>
      <c r="H78" s="28">
        <v>12</v>
      </c>
      <c r="I78" s="28" t="s">
        <v>36</v>
      </c>
      <c r="J78" s="28"/>
      <c r="K78" s="28"/>
      <c r="L78" s="4"/>
      <c r="M78" s="10">
        <f t="shared" si="3"/>
        <v>360000</v>
      </c>
      <c r="N78" s="30"/>
    </row>
    <row r="79" spans="1:14" ht="21" customHeight="1" x14ac:dyDescent="0.3">
      <c r="A79" s="49"/>
      <c r="B79" s="101"/>
      <c r="C79" s="2">
        <v>3</v>
      </c>
      <c r="D79" s="60" t="s">
        <v>110</v>
      </c>
      <c r="E79" s="90"/>
      <c r="F79" s="90"/>
      <c r="G79" s="90"/>
      <c r="H79" s="90"/>
      <c r="I79" s="90"/>
      <c r="J79" s="90"/>
      <c r="K79" s="90"/>
      <c r="L79" s="90"/>
      <c r="M79" s="3">
        <f>SUM(M80:M84)</f>
        <v>7080000</v>
      </c>
      <c r="N79" s="3"/>
    </row>
    <row r="80" spans="1:14" s="5" customFormat="1" ht="21" customHeight="1" x14ac:dyDescent="0.3">
      <c r="A80" s="49"/>
      <c r="B80" s="101"/>
      <c r="C80" s="70" t="s">
        <v>91</v>
      </c>
      <c r="D80" s="71"/>
      <c r="E80" s="6">
        <v>50000</v>
      </c>
      <c r="F80" s="28" t="s">
        <v>34</v>
      </c>
      <c r="G80" s="28" t="s">
        <v>6</v>
      </c>
      <c r="H80" s="28">
        <v>12</v>
      </c>
      <c r="I80" s="28" t="s">
        <v>36</v>
      </c>
      <c r="J80" s="28"/>
      <c r="K80" s="28"/>
      <c r="L80" s="4"/>
      <c r="M80" s="10">
        <f>E80*H80</f>
        <v>600000</v>
      </c>
      <c r="N80" s="30"/>
    </row>
    <row r="81" spans="1:14" s="5" customFormat="1" ht="21" customHeight="1" x14ac:dyDescent="0.3">
      <c r="A81" s="49"/>
      <c r="B81" s="101"/>
      <c r="C81" s="70" t="s">
        <v>90</v>
      </c>
      <c r="D81" s="71"/>
      <c r="E81" s="6">
        <v>100000</v>
      </c>
      <c r="F81" s="28" t="s">
        <v>34</v>
      </c>
      <c r="G81" s="28" t="s">
        <v>6</v>
      </c>
      <c r="H81" s="28">
        <v>12</v>
      </c>
      <c r="I81" s="28" t="s">
        <v>36</v>
      </c>
      <c r="J81" s="28"/>
      <c r="K81" s="28"/>
      <c r="L81" s="4"/>
      <c r="M81" s="42">
        <f>E81*H81</f>
        <v>1200000</v>
      </c>
      <c r="N81" s="41"/>
    </row>
    <row r="82" spans="1:14" s="5" customFormat="1" ht="21" customHeight="1" x14ac:dyDescent="0.3">
      <c r="A82" s="49"/>
      <c r="B82" s="101"/>
      <c r="C82" s="70" t="s">
        <v>111</v>
      </c>
      <c r="D82" s="71"/>
      <c r="E82" s="12">
        <v>400000</v>
      </c>
      <c r="F82" s="28" t="s">
        <v>34</v>
      </c>
      <c r="G82" s="28" t="s">
        <v>6</v>
      </c>
      <c r="H82" s="28">
        <v>12</v>
      </c>
      <c r="I82" s="28" t="s">
        <v>36</v>
      </c>
      <c r="J82" s="28"/>
      <c r="K82" s="28"/>
      <c r="L82" s="4"/>
      <c r="M82" s="42">
        <f>E82*H82</f>
        <v>4800000</v>
      </c>
      <c r="N82" s="41"/>
    </row>
    <row r="83" spans="1:14" s="5" customFormat="1" ht="21" customHeight="1" x14ac:dyDescent="0.3">
      <c r="A83" s="49"/>
      <c r="B83" s="101"/>
      <c r="C83" s="70" t="s">
        <v>206</v>
      </c>
      <c r="D83" s="71"/>
      <c r="E83" s="12">
        <v>30000</v>
      </c>
      <c r="F83" s="28" t="s">
        <v>34</v>
      </c>
      <c r="G83" s="28" t="s">
        <v>6</v>
      </c>
      <c r="H83" s="28">
        <v>12</v>
      </c>
      <c r="I83" s="28" t="s">
        <v>36</v>
      </c>
      <c r="J83" s="28"/>
      <c r="K83" s="28"/>
      <c r="L83" s="4"/>
      <c r="M83" s="42">
        <f>E83*H83</f>
        <v>360000</v>
      </c>
      <c r="N83" s="41"/>
    </row>
    <row r="84" spans="1:14" s="5" customFormat="1" ht="21" customHeight="1" x14ac:dyDescent="0.3">
      <c r="A84" s="49"/>
      <c r="B84" s="101"/>
      <c r="C84" s="82" t="s">
        <v>112</v>
      </c>
      <c r="D84" s="82"/>
      <c r="E84" s="28">
        <v>5000</v>
      </c>
      <c r="F84" s="28" t="s">
        <v>34</v>
      </c>
      <c r="G84" s="28" t="s">
        <v>6</v>
      </c>
      <c r="H84" s="28">
        <v>2</v>
      </c>
      <c r="I84" s="28" t="s">
        <v>64</v>
      </c>
      <c r="J84" s="28" t="s">
        <v>6</v>
      </c>
      <c r="K84" s="28">
        <v>12</v>
      </c>
      <c r="L84" s="4" t="s">
        <v>36</v>
      </c>
      <c r="M84" s="30">
        <f>+E84*H84*K84</f>
        <v>120000</v>
      </c>
      <c r="N84" s="41"/>
    </row>
    <row r="85" spans="1:14" ht="21" customHeight="1" x14ac:dyDescent="0.3">
      <c r="A85" s="49"/>
      <c r="B85" s="101"/>
      <c r="C85" s="2">
        <v>4</v>
      </c>
      <c r="D85" s="60" t="s">
        <v>124</v>
      </c>
      <c r="E85" s="90"/>
      <c r="F85" s="90"/>
      <c r="G85" s="90"/>
      <c r="H85" s="90"/>
      <c r="I85" s="90"/>
      <c r="J85" s="90"/>
      <c r="K85" s="90"/>
      <c r="L85" s="90"/>
      <c r="M85" s="3">
        <f>SUM(M86:M87)</f>
        <v>33250000</v>
      </c>
      <c r="N85" s="3"/>
    </row>
    <row r="86" spans="1:14" ht="21" customHeight="1" x14ac:dyDescent="0.3">
      <c r="A86" s="49"/>
      <c r="B86" s="101"/>
      <c r="C86" s="97" t="s">
        <v>125</v>
      </c>
      <c r="D86" s="65"/>
      <c r="E86" s="6">
        <v>25000</v>
      </c>
      <c r="F86" s="28" t="s">
        <v>34</v>
      </c>
      <c r="G86" s="28" t="s">
        <v>6</v>
      </c>
      <c r="H86" s="28">
        <v>130</v>
      </c>
      <c r="I86" s="28" t="s">
        <v>40</v>
      </c>
      <c r="J86" s="28"/>
      <c r="K86" s="28"/>
      <c r="L86" s="4"/>
      <c r="M86" s="16">
        <f>E86*H86</f>
        <v>3250000</v>
      </c>
      <c r="N86" s="17"/>
    </row>
    <row r="87" spans="1:14" ht="21" customHeight="1" x14ac:dyDescent="0.3">
      <c r="A87" s="49"/>
      <c r="B87" s="101"/>
      <c r="C87" s="97" t="s">
        <v>208</v>
      </c>
      <c r="D87" s="65"/>
      <c r="E87" s="6">
        <v>2500000</v>
      </c>
      <c r="F87" s="28" t="s">
        <v>34</v>
      </c>
      <c r="G87" s="28" t="s">
        <v>6</v>
      </c>
      <c r="H87" s="28">
        <v>12</v>
      </c>
      <c r="I87" s="28" t="s">
        <v>36</v>
      </c>
      <c r="J87" s="28"/>
      <c r="K87" s="28"/>
      <c r="L87" s="4"/>
      <c r="M87" s="16">
        <f>E87*H87</f>
        <v>30000000</v>
      </c>
      <c r="N87" s="17"/>
    </row>
    <row r="88" spans="1:14" ht="21" customHeight="1" x14ac:dyDescent="0.3">
      <c r="A88" s="49"/>
      <c r="B88" s="101"/>
      <c r="C88" s="2">
        <v>5</v>
      </c>
      <c r="D88" s="60" t="s">
        <v>126</v>
      </c>
      <c r="E88" s="90"/>
      <c r="F88" s="90"/>
      <c r="G88" s="90"/>
      <c r="H88" s="90"/>
      <c r="I88" s="90"/>
      <c r="J88" s="90"/>
      <c r="K88" s="90"/>
      <c r="L88" s="90"/>
      <c r="M88" s="3">
        <f>SUM(M89:M94)</f>
        <v>7980000</v>
      </c>
      <c r="N88" s="3"/>
    </row>
    <row r="89" spans="1:14" ht="21" customHeight="1" x14ac:dyDescent="0.3">
      <c r="A89" s="49"/>
      <c r="B89" s="101"/>
      <c r="C89" s="61" t="s">
        <v>127</v>
      </c>
      <c r="D89" s="61"/>
      <c r="E89" s="6">
        <v>30000</v>
      </c>
      <c r="F89" s="28" t="s">
        <v>34</v>
      </c>
      <c r="G89" s="28" t="s">
        <v>6</v>
      </c>
      <c r="H89" s="28">
        <v>3</v>
      </c>
      <c r="I89" s="28" t="s">
        <v>64</v>
      </c>
      <c r="J89" s="28" t="s">
        <v>6</v>
      </c>
      <c r="K89" s="28">
        <v>12</v>
      </c>
      <c r="L89" s="4" t="s">
        <v>36</v>
      </c>
      <c r="M89" s="16">
        <f>E89*H89*K89</f>
        <v>1080000</v>
      </c>
      <c r="N89" s="17"/>
    </row>
    <row r="90" spans="1:14" ht="21" customHeight="1" x14ac:dyDescent="0.3">
      <c r="A90" s="49"/>
      <c r="B90" s="101"/>
      <c r="C90" s="61" t="s">
        <v>195</v>
      </c>
      <c r="D90" s="61"/>
      <c r="E90" s="6">
        <v>70000</v>
      </c>
      <c r="F90" s="28" t="s">
        <v>34</v>
      </c>
      <c r="G90" s="28" t="s">
        <v>6</v>
      </c>
      <c r="H90" s="28">
        <v>4</v>
      </c>
      <c r="I90" s="28" t="s">
        <v>64</v>
      </c>
      <c r="J90" s="28" t="s">
        <v>6</v>
      </c>
      <c r="K90" s="28">
        <v>12</v>
      </c>
      <c r="L90" s="4" t="s">
        <v>36</v>
      </c>
      <c r="M90" s="16">
        <f>E90*H90*K90</f>
        <v>3360000</v>
      </c>
      <c r="N90" s="17"/>
    </row>
    <row r="91" spans="1:14" ht="21" customHeight="1" x14ac:dyDescent="0.3">
      <c r="A91" s="49"/>
      <c r="B91" s="101"/>
      <c r="C91" s="61" t="s">
        <v>196</v>
      </c>
      <c r="D91" s="61"/>
      <c r="E91" s="6">
        <v>10000</v>
      </c>
      <c r="F91" s="28" t="s">
        <v>197</v>
      </c>
      <c r="G91" s="28" t="s">
        <v>6</v>
      </c>
      <c r="H91" s="28">
        <v>2</v>
      </c>
      <c r="I91" s="28" t="s">
        <v>198</v>
      </c>
      <c r="J91" s="28" t="s">
        <v>6</v>
      </c>
      <c r="K91" s="28">
        <v>12</v>
      </c>
      <c r="L91" s="4" t="s">
        <v>199</v>
      </c>
      <c r="M91" s="16">
        <f>E91*H91*K91</f>
        <v>240000</v>
      </c>
      <c r="N91" s="17"/>
    </row>
    <row r="92" spans="1:14" ht="21" customHeight="1" x14ac:dyDescent="0.3">
      <c r="A92" s="49"/>
      <c r="B92" s="101"/>
      <c r="C92" s="61" t="s">
        <v>129</v>
      </c>
      <c r="D92" s="61"/>
      <c r="E92" s="6">
        <v>1500000</v>
      </c>
      <c r="F92" s="28" t="s">
        <v>34</v>
      </c>
      <c r="G92" s="28" t="s">
        <v>6</v>
      </c>
      <c r="H92" s="28">
        <v>1</v>
      </c>
      <c r="I92" s="28" t="s">
        <v>36</v>
      </c>
      <c r="J92" s="28"/>
      <c r="K92" s="28"/>
      <c r="L92" s="4"/>
      <c r="M92" s="16">
        <f>E92*H92</f>
        <v>1500000</v>
      </c>
      <c r="N92" s="17"/>
    </row>
    <row r="93" spans="1:14" ht="21" customHeight="1" x14ac:dyDescent="0.3">
      <c r="A93" s="49"/>
      <c r="B93" s="101"/>
      <c r="C93" s="96" t="s">
        <v>130</v>
      </c>
      <c r="D93" s="61"/>
      <c r="E93" s="6">
        <v>1000000</v>
      </c>
      <c r="F93" s="28" t="s">
        <v>34</v>
      </c>
      <c r="G93" s="28" t="s">
        <v>6</v>
      </c>
      <c r="H93" s="28">
        <v>1</v>
      </c>
      <c r="I93" s="28" t="s">
        <v>36</v>
      </c>
      <c r="J93" s="28"/>
      <c r="K93" s="28"/>
      <c r="L93" s="4"/>
      <c r="M93" s="16">
        <f t="shared" ref="M93:M94" si="4">E93*H93</f>
        <v>1000000</v>
      </c>
      <c r="N93" s="17"/>
    </row>
    <row r="94" spans="1:14" ht="21" customHeight="1" x14ac:dyDescent="0.3">
      <c r="A94" s="49"/>
      <c r="B94" s="101"/>
      <c r="C94" s="61" t="s">
        <v>131</v>
      </c>
      <c r="D94" s="61"/>
      <c r="E94" s="6">
        <v>200000</v>
      </c>
      <c r="F94" s="28" t="s">
        <v>34</v>
      </c>
      <c r="G94" s="28" t="s">
        <v>6</v>
      </c>
      <c r="H94" s="28">
        <v>4</v>
      </c>
      <c r="I94" s="28" t="s">
        <v>36</v>
      </c>
      <c r="J94" s="28"/>
      <c r="K94" s="28"/>
      <c r="L94" s="4"/>
      <c r="M94" s="16">
        <f t="shared" si="4"/>
        <v>800000</v>
      </c>
      <c r="N94" s="17"/>
    </row>
    <row r="95" spans="1:14" ht="21" customHeight="1" x14ac:dyDescent="0.3">
      <c r="A95" s="49"/>
      <c r="B95" s="101"/>
      <c r="C95" s="2">
        <v>6</v>
      </c>
      <c r="D95" s="60" t="s">
        <v>132</v>
      </c>
      <c r="E95" s="90"/>
      <c r="F95" s="90"/>
      <c r="G95" s="90"/>
      <c r="H95" s="90"/>
      <c r="I95" s="90"/>
      <c r="J95" s="90"/>
      <c r="K95" s="90"/>
      <c r="L95" s="90"/>
      <c r="M95" s="3">
        <f>SUM(M96:M97)</f>
        <v>21120000</v>
      </c>
      <c r="N95" s="3"/>
    </row>
    <row r="96" spans="1:14" ht="21" customHeight="1" x14ac:dyDescent="0.3">
      <c r="A96" s="49"/>
      <c r="B96" s="101"/>
      <c r="C96" s="97" t="s">
        <v>184</v>
      </c>
      <c r="D96" s="65"/>
      <c r="E96" s="6">
        <v>880000</v>
      </c>
      <c r="F96" s="28" t="s">
        <v>34</v>
      </c>
      <c r="G96" s="28" t="s">
        <v>6</v>
      </c>
      <c r="H96" s="28">
        <v>12</v>
      </c>
      <c r="I96" s="28" t="s">
        <v>36</v>
      </c>
      <c r="J96" s="28"/>
      <c r="K96" s="28"/>
      <c r="L96" s="4"/>
      <c r="M96" s="16">
        <f>E96*H96</f>
        <v>10560000</v>
      </c>
      <c r="N96" s="17"/>
    </row>
    <row r="97" spans="1:14" ht="21" customHeight="1" x14ac:dyDescent="0.3">
      <c r="A97" s="49"/>
      <c r="B97" s="101"/>
      <c r="C97" s="97" t="s">
        <v>185</v>
      </c>
      <c r="D97" s="65"/>
      <c r="E97" s="6">
        <v>880000</v>
      </c>
      <c r="F97" s="28" t="s">
        <v>34</v>
      </c>
      <c r="G97" s="28" t="s">
        <v>6</v>
      </c>
      <c r="H97" s="28">
        <v>12</v>
      </c>
      <c r="I97" s="28" t="s">
        <v>36</v>
      </c>
      <c r="J97" s="28"/>
      <c r="K97" s="28"/>
      <c r="L97" s="4"/>
      <c r="M97" s="16">
        <f>E97*H97</f>
        <v>10560000</v>
      </c>
      <c r="N97" s="17"/>
    </row>
    <row r="98" spans="1:14" ht="21" customHeight="1" x14ac:dyDescent="0.3">
      <c r="A98" s="48" t="s">
        <v>211</v>
      </c>
      <c r="B98" s="91" t="s">
        <v>213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15">
        <f>M99</f>
        <v>19200000</v>
      </c>
      <c r="N98" s="15"/>
    </row>
    <row r="99" spans="1:14" ht="21" customHeight="1" x14ac:dyDescent="0.3">
      <c r="A99" s="49"/>
      <c r="B99" s="51" t="s">
        <v>212</v>
      </c>
      <c r="C99" s="2">
        <v>1</v>
      </c>
      <c r="D99" s="59" t="s">
        <v>134</v>
      </c>
      <c r="E99" s="59"/>
      <c r="F99" s="59"/>
      <c r="G99" s="59"/>
      <c r="H99" s="59"/>
      <c r="I99" s="59"/>
      <c r="J99" s="59"/>
      <c r="K99" s="59"/>
      <c r="L99" s="60"/>
      <c r="M99" s="3">
        <f>SUM(M100:M101)</f>
        <v>19200000</v>
      </c>
      <c r="N99" s="3"/>
    </row>
    <row r="100" spans="1:14" ht="21" customHeight="1" x14ac:dyDescent="0.3">
      <c r="A100" s="49"/>
      <c r="B100" s="52"/>
      <c r="C100" s="54" t="s">
        <v>135</v>
      </c>
      <c r="D100" s="55"/>
      <c r="E100" s="6">
        <v>1200000</v>
      </c>
      <c r="F100" s="28" t="s">
        <v>34</v>
      </c>
      <c r="G100" s="28" t="s">
        <v>6</v>
      </c>
      <c r="H100" s="28">
        <v>12</v>
      </c>
      <c r="I100" s="28" t="s">
        <v>36</v>
      </c>
      <c r="J100" s="28"/>
      <c r="K100" s="28"/>
      <c r="L100" s="4"/>
      <c r="M100" s="16">
        <f>E100*H100</f>
        <v>14400000</v>
      </c>
      <c r="N100" s="17"/>
    </row>
    <row r="101" spans="1:14" ht="21" customHeight="1" x14ac:dyDescent="0.3">
      <c r="A101" s="50"/>
      <c r="B101" s="53"/>
      <c r="C101" s="54" t="s">
        <v>136</v>
      </c>
      <c r="D101" s="55"/>
      <c r="E101" s="6">
        <v>400000</v>
      </c>
      <c r="F101" s="28" t="s">
        <v>34</v>
      </c>
      <c r="G101" s="28" t="s">
        <v>6</v>
      </c>
      <c r="H101" s="28">
        <v>12</v>
      </c>
      <c r="I101" s="28" t="s">
        <v>36</v>
      </c>
      <c r="J101" s="28"/>
      <c r="K101" s="28"/>
      <c r="L101" s="4"/>
      <c r="M101" s="16">
        <f>E101*H101</f>
        <v>4800000</v>
      </c>
      <c r="N101" s="16"/>
    </row>
    <row r="102" spans="1:14" ht="21" customHeight="1" x14ac:dyDescent="0.3">
      <c r="A102" s="48" t="s">
        <v>171</v>
      </c>
      <c r="B102" s="91" t="s">
        <v>93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15">
        <f>M103+M108+M111+M114+M116+M118</f>
        <v>114132000</v>
      </c>
      <c r="N102" s="15"/>
    </row>
    <row r="103" spans="1:14" ht="21" customHeight="1" x14ac:dyDescent="0.3">
      <c r="A103" s="49"/>
      <c r="B103" s="48" t="s">
        <v>171</v>
      </c>
      <c r="C103" s="2">
        <v>1</v>
      </c>
      <c r="D103" s="60" t="s">
        <v>182</v>
      </c>
      <c r="E103" s="90"/>
      <c r="F103" s="90"/>
      <c r="G103" s="90"/>
      <c r="H103" s="90"/>
      <c r="I103" s="90"/>
      <c r="J103" s="90"/>
      <c r="K103" s="90"/>
      <c r="L103" s="90"/>
      <c r="M103" s="3">
        <f>SUM(M105:M105,M107:M107)</f>
        <v>4600000</v>
      </c>
      <c r="N103" s="3"/>
    </row>
    <row r="104" spans="1:14" ht="21" customHeight="1" x14ac:dyDescent="0.3">
      <c r="A104" s="49"/>
      <c r="B104" s="49"/>
      <c r="C104" s="92" t="s">
        <v>142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94"/>
      <c r="N104" s="46"/>
    </row>
    <row r="105" spans="1:14" ht="21" customHeight="1" x14ac:dyDescent="0.3">
      <c r="A105" s="49"/>
      <c r="B105" s="49"/>
      <c r="C105" s="82" t="s">
        <v>202</v>
      </c>
      <c r="D105" s="82"/>
      <c r="E105" s="6">
        <v>400000</v>
      </c>
      <c r="F105" s="28" t="s">
        <v>34</v>
      </c>
      <c r="G105" s="28" t="s">
        <v>6</v>
      </c>
      <c r="H105" s="28">
        <v>10</v>
      </c>
      <c r="I105" s="28" t="s">
        <v>40</v>
      </c>
      <c r="J105" s="28"/>
      <c r="K105" s="28"/>
      <c r="L105" s="4"/>
      <c r="M105" s="10">
        <f>E105*H105</f>
        <v>4000000</v>
      </c>
      <c r="N105" s="30"/>
    </row>
    <row r="106" spans="1:14" ht="21" customHeight="1" x14ac:dyDescent="0.3">
      <c r="A106" s="49"/>
      <c r="B106" s="49"/>
      <c r="C106" s="92" t="s">
        <v>143</v>
      </c>
      <c r="D106" s="93"/>
      <c r="E106" s="93"/>
      <c r="F106" s="93"/>
      <c r="G106" s="93"/>
      <c r="H106" s="93"/>
      <c r="I106" s="93"/>
      <c r="J106" s="93"/>
      <c r="K106" s="93"/>
      <c r="L106" s="93"/>
      <c r="M106" s="94"/>
      <c r="N106" s="46"/>
    </row>
    <row r="107" spans="1:14" ht="21" customHeight="1" x14ac:dyDescent="0.3">
      <c r="A107" s="49"/>
      <c r="B107" s="49"/>
      <c r="C107" s="82" t="s">
        <v>201</v>
      </c>
      <c r="D107" s="82"/>
      <c r="E107" s="6">
        <v>300000</v>
      </c>
      <c r="F107" s="28" t="s">
        <v>34</v>
      </c>
      <c r="G107" s="28" t="s">
        <v>6</v>
      </c>
      <c r="H107" s="28">
        <v>2</v>
      </c>
      <c r="I107" s="28" t="s">
        <v>36</v>
      </c>
      <c r="J107" s="28"/>
      <c r="K107" s="28"/>
      <c r="L107" s="4"/>
      <c r="M107" s="10">
        <f>E107*H107</f>
        <v>600000</v>
      </c>
      <c r="N107" s="30"/>
    </row>
    <row r="108" spans="1:14" ht="21" customHeight="1" x14ac:dyDescent="0.3">
      <c r="A108" s="49"/>
      <c r="B108" s="49"/>
      <c r="C108" s="2">
        <v>2</v>
      </c>
      <c r="D108" s="59" t="s">
        <v>186</v>
      </c>
      <c r="E108" s="59"/>
      <c r="F108" s="59"/>
      <c r="G108" s="59"/>
      <c r="H108" s="59"/>
      <c r="I108" s="59"/>
      <c r="J108" s="59"/>
      <c r="K108" s="59"/>
      <c r="L108" s="60"/>
      <c r="M108" s="3">
        <f>SUM(M109:M110)</f>
        <v>932000</v>
      </c>
      <c r="N108" s="3"/>
    </row>
    <row r="109" spans="1:14" s="5" customFormat="1" ht="21" customHeight="1" x14ac:dyDescent="0.3">
      <c r="A109" s="49"/>
      <c r="B109" s="49"/>
      <c r="C109" s="70" t="s">
        <v>200</v>
      </c>
      <c r="D109" s="71"/>
      <c r="E109" s="28">
        <v>400000</v>
      </c>
      <c r="F109" s="28" t="s">
        <v>34</v>
      </c>
      <c r="G109" s="28" t="s">
        <v>6</v>
      </c>
      <c r="H109" s="28">
        <v>1</v>
      </c>
      <c r="I109" s="28" t="s">
        <v>64</v>
      </c>
      <c r="J109" s="28" t="s">
        <v>176</v>
      </c>
      <c r="K109" s="28">
        <v>2</v>
      </c>
      <c r="L109" s="4" t="s">
        <v>177</v>
      </c>
      <c r="M109" s="30">
        <f>E109*H109*K109</f>
        <v>800000</v>
      </c>
      <c r="N109" s="41"/>
    </row>
    <row r="110" spans="1:14" s="5" customFormat="1" ht="21" customHeight="1" x14ac:dyDescent="0.3">
      <c r="A110" s="49"/>
      <c r="B110" s="49"/>
      <c r="C110" s="70" t="s">
        <v>159</v>
      </c>
      <c r="D110" s="71"/>
      <c r="E110" s="28">
        <v>11000</v>
      </c>
      <c r="F110" s="28" t="s">
        <v>34</v>
      </c>
      <c r="G110" s="28" t="s">
        <v>6</v>
      </c>
      <c r="H110" s="28">
        <v>1</v>
      </c>
      <c r="I110" s="28" t="s">
        <v>64</v>
      </c>
      <c r="J110" s="28" t="s">
        <v>176</v>
      </c>
      <c r="K110" s="28">
        <v>12</v>
      </c>
      <c r="L110" s="4" t="s">
        <v>177</v>
      </c>
      <c r="M110" s="30">
        <f>E110*H110*K110</f>
        <v>132000</v>
      </c>
      <c r="N110" s="41"/>
    </row>
    <row r="111" spans="1:14" ht="21" customHeight="1" x14ac:dyDescent="0.3">
      <c r="A111" s="49"/>
      <c r="B111" s="49"/>
      <c r="C111" s="2">
        <v>3</v>
      </c>
      <c r="D111" s="59" t="s">
        <v>72</v>
      </c>
      <c r="E111" s="59"/>
      <c r="F111" s="59"/>
      <c r="G111" s="59"/>
      <c r="H111" s="59"/>
      <c r="I111" s="59"/>
      <c r="J111" s="59"/>
      <c r="K111" s="59"/>
      <c r="L111" s="60"/>
      <c r="M111" s="3">
        <f>SUM(M112:M113)</f>
        <v>96600000</v>
      </c>
      <c r="N111" s="3"/>
    </row>
    <row r="112" spans="1:14" ht="21" customHeight="1" x14ac:dyDescent="0.3">
      <c r="A112" s="49"/>
      <c r="B112" s="49"/>
      <c r="C112" s="54" t="s">
        <v>72</v>
      </c>
      <c r="D112" s="55"/>
      <c r="E112" s="6">
        <v>4000000</v>
      </c>
      <c r="F112" s="28" t="s">
        <v>34</v>
      </c>
      <c r="G112" s="28" t="s">
        <v>6</v>
      </c>
      <c r="H112" s="28">
        <v>12</v>
      </c>
      <c r="I112" s="28" t="s">
        <v>36</v>
      </c>
      <c r="J112" s="28" t="s">
        <v>6</v>
      </c>
      <c r="K112" s="28">
        <v>2</v>
      </c>
      <c r="L112" s="4" t="s">
        <v>40</v>
      </c>
      <c r="M112" s="16">
        <f>E112*H112*K112</f>
        <v>96000000</v>
      </c>
      <c r="N112" s="17"/>
    </row>
    <row r="113" spans="1:14" ht="21" customHeight="1" x14ac:dyDescent="0.3">
      <c r="A113" s="49"/>
      <c r="B113" s="49"/>
      <c r="C113" s="54" t="s">
        <v>31</v>
      </c>
      <c r="D113" s="55"/>
      <c r="E113" s="6">
        <v>100000</v>
      </c>
      <c r="F113" s="28" t="s">
        <v>34</v>
      </c>
      <c r="G113" s="28" t="s">
        <v>6</v>
      </c>
      <c r="H113" s="28">
        <v>3</v>
      </c>
      <c r="I113" s="28" t="s">
        <v>36</v>
      </c>
      <c r="J113" s="28" t="s">
        <v>6</v>
      </c>
      <c r="K113" s="28">
        <v>2</v>
      </c>
      <c r="L113" s="4" t="s">
        <v>40</v>
      </c>
      <c r="M113" s="16">
        <f>E113*H113*K113</f>
        <v>600000</v>
      </c>
      <c r="N113" s="17"/>
    </row>
    <row r="114" spans="1:14" ht="21" customHeight="1" x14ac:dyDescent="0.3">
      <c r="A114" s="49"/>
      <c r="B114" s="49"/>
      <c r="C114" s="2">
        <v>4</v>
      </c>
      <c r="D114" s="59" t="s">
        <v>187</v>
      </c>
      <c r="E114" s="59"/>
      <c r="F114" s="59"/>
      <c r="G114" s="59"/>
      <c r="H114" s="59"/>
      <c r="I114" s="59"/>
      <c r="J114" s="59"/>
      <c r="K114" s="59"/>
      <c r="L114" s="60"/>
      <c r="M114" s="3">
        <f>SUM(M115)</f>
        <v>1000000</v>
      </c>
      <c r="N114" s="3"/>
    </row>
    <row r="115" spans="1:14" ht="21" customHeight="1" x14ac:dyDescent="0.3">
      <c r="A115" s="49"/>
      <c r="B115" s="49"/>
      <c r="C115" s="54" t="s">
        <v>188</v>
      </c>
      <c r="D115" s="55"/>
      <c r="E115" s="6">
        <v>1000000</v>
      </c>
      <c r="F115" s="28" t="s">
        <v>34</v>
      </c>
      <c r="G115" s="28" t="s">
        <v>6</v>
      </c>
      <c r="H115" s="28">
        <v>1</v>
      </c>
      <c r="I115" s="28" t="s">
        <v>64</v>
      </c>
      <c r="J115" s="28" t="s">
        <v>6</v>
      </c>
      <c r="K115" s="28">
        <v>1</v>
      </c>
      <c r="L115" s="4" t="s">
        <v>36</v>
      </c>
      <c r="M115" s="16">
        <f>E115*H115*K115</f>
        <v>1000000</v>
      </c>
      <c r="N115" s="17"/>
    </row>
    <row r="116" spans="1:14" ht="21" customHeight="1" x14ac:dyDescent="0.3">
      <c r="A116" s="49"/>
      <c r="B116" s="49"/>
      <c r="C116" s="2">
        <v>5</v>
      </c>
      <c r="D116" s="59" t="s">
        <v>189</v>
      </c>
      <c r="E116" s="59"/>
      <c r="F116" s="59"/>
      <c r="G116" s="59"/>
      <c r="H116" s="59"/>
      <c r="I116" s="59"/>
      <c r="J116" s="59"/>
      <c r="K116" s="59"/>
      <c r="L116" s="60"/>
      <c r="M116" s="3">
        <f>SUM(M117)</f>
        <v>1000000</v>
      </c>
      <c r="N116" s="3"/>
    </row>
    <row r="117" spans="1:14" ht="21" customHeight="1" x14ac:dyDescent="0.3">
      <c r="A117" s="49"/>
      <c r="B117" s="49"/>
      <c r="C117" s="54" t="s">
        <v>190</v>
      </c>
      <c r="D117" s="55"/>
      <c r="E117" s="6">
        <v>500000</v>
      </c>
      <c r="F117" s="28" t="s">
        <v>34</v>
      </c>
      <c r="G117" s="28" t="s">
        <v>6</v>
      </c>
      <c r="H117" s="28">
        <v>1</v>
      </c>
      <c r="I117" s="28" t="s">
        <v>64</v>
      </c>
      <c r="J117" s="28" t="s">
        <v>6</v>
      </c>
      <c r="K117" s="28">
        <v>2</v>
      </c>
      <c r="L117" s="4" t="s">
        <v>36</v>
      </c>
      <c r="M117" s="16">
        <f>E117*H117*K117</f>
        <v>1000000</v>
      </c>
      <c r="N117" s="17"/>
    </row>
    <row r="118" spans="1:14" ht="21" customHeight="1" x14ac:dyDescent="0.3">
      <c r="A118" s="49"/>
      <c r="B118" s="49"/>
      <c r="C118" s="2">
        <v>5</v>
      </c>
      <c r="D118" s="59" t="s">
        <v>191</v>
      </c>
      <c r="E118" s="59"/>
      <c r="F118" s="59"/>
      <c r="G118" s="59"/>
      <c r="H118" s="59"/>
      <c r="I118" s="59"/>
      <c r="J118" s="59"/>
      <c r="K118" s="59"/>
      <c r="L118" s="60"/>
      <c r="M118" s="3">
        <f>SUM(M119)</f>
        <v>10000000</v>
      </c>
      <c r="N118" s="3"/>
    </row>
    <row r="119" spans="1:14" ht="21" customHeight="1" x14ac:dyDescent="0.3">
      <c r="A119" s="50"/>
      <c r="B119" s="50"/>
      <c r="C119" s="54" t="s">
        <v>192</v>
      </c>
      <c r="D119" s="55"/>
      <c r="E119" s="6">
        <v>5000000</v>
      </c>
      <c r="F119" s="28" t="s">
        <v>34</v>
      </c>
      <c r="G119" s="28" t="s">
        <v>6</v>
      </c>
      <c r="H119" s="28">
        <v>1</v>
      </c>
      <c r="I119" s="28" t="s">
        <v>64</v>
      </c>
      <c r="J119" s="28" t="s">
        <v>6</v>
      </c>
      <c r="K119" s="28">
        <v>2</v>
      </c>
      <c r="L119" s="4" t="s">
        <v>36</v>
      </c>
      <c r="M119" s="16">
        <f>E119*H119*K119</f>
        <v>10000000</v>
      </c>
      <c r="N119" s="17"/>
    </row>
    <row r="120" spans="1:14" x14ac:dyDescent="0.3">
      <c r="A120" s="48" t="s">
        <v>149</v>
      </c>
      <c r="B120" s="91" t="s">
        <v>151</v>
      </c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15">
        <f>M121</f>
        <v>33125400</v>
      </c>
      <c r="N120" s="15"/>
    </row>
    <row r="121" spans="1:14" x14ac:dyDescent="0.3">
      <c r="A121" s="49"/>
      <c r="B121" s="48" t="s">
        <v>149</v>
      </c>
      <c r="C121" s="2">
        <v>1</v>
      </c>
      <c r="D121" s="60" t="s">
        <v>155</v>
      </c>
      <c r="E121" s="90"/>
      <c r="F121" s="90"/>
      <c r="G121" s="90"/>
      <c r="H121" s="90"/>
      <c r="I121" s="90"/>
      <c r="J121" s="90"/>
      <c r="K121" s="90"/>
      <c r="L121" s="90"/>
      <c r="M121" s="3">
        <f>SUM(M122)</f>
        <v>33125400</v>
      </c>
      <c r="N121" s="3"/>
    </row>
    <row r="122" spans="1:14" x14ac:dyDescent="0.3">
      <c r="A122" s="49"/>
      <c r="B122" s="49"/>
      <c r="C122" s="82" t="s">
        <v>155</v>
      </c>
      <c r="D122" s="82"/>
      <c r="E122" s="6">
        <v>33125400</v>
      </c>
      <c r="F122" s="28" t="s">
        <v>34</v>
      </c>
      <c r="G122" s="28" t="s">
        <v>6</v>
      </c>
      <c r="H122" s="28">
        <v>1</v>
      </c>
      <c r="I122" s="28" t="s">
        <v>36</v>
      </c>
      <c r="J122" s="28"/>
      <c r="K122" s="28"/>
      <c r="L122" s="4"/>
      <c r="M122" s="10">
        <f>E122*H122</f>
        <v>33125400</v>
      </c>
      <c r="N122" s="30"/>
    </row>
    <row r="123" spans="1:14" x14ac:dyDescent="0.3">
      <c r="A123" s="48" t="s">
        <v>152</v>
      </c>
      <c r="B123" s="91" t="s">
        <v>153</v>
      </c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15">
        <f>M124</f>
        <v>40665600</v>
      </c>
      <c r="N123" s="15"/>
    </row>
    <row r="124" spans="1:14" x14ac:dyDescent="0.3">
      <c r="A124" s="49"/>
      <c r="B124" s="48" t="s">
        <v>152</v>
      </c>
      <c r="C124" s="2">
        <v>1</v>
      </c>
      <c r="D124" s="60" t="s">
        <v>156</v>
      </c>
      <c r="E124" s="90"/>
      <c r="F124" s="90"/>
      <c r="G124" s="90"/>
      <c r="H124" s="90"/>
      <c r="I124" s="90"/>
      <c r="J124" s="90"/>
      <c r="K124" s="90"/>
      <c r="L124" s="90"/>
      <c r="M124" s="3">
        <f>SUM(M125)</f>
        <v>40665600</v>
      </c>
      <c r="N124" s="3"/>
    </row>
    <row r="125" spans="1:14" x14ac:dyDescent="0.3">
      <c r="A125" s="50"/>
      <c r="B125" s="50"/>
      <c r="C125" s="82" t="s">
        <v>156</v>
      </c>
      <c r="D125" s="82"/>
      <c r="E125" s="6">
        <v>40665600</v>
      </c>
      <c r="F125" s="28" t="s">
        <v>34</v>
      </c>
      <c r="G125" s="28" t="s">
        <v>6</v>
      </c>
      <c r="H125" s="28">
        <v>1</v>
      </c>
      <c r="I125" s="28" t="s">
        <v>36</v>
      </c>
      <c r="J125" s="28"/>
      <c r="K125" s="28"/>
      <c r="L125" s="4"/>
      <c r="M125" s="10">
        <f>E125*H125</f>
        <v>40665600</v>
      </c>
      <c r="N125" s="30"/>
    </row>
  </sheetData>
  <mergeCells count="138">
    <mergeCell ref="B98:L98"/>
    <mergeCell ref="D99:L99"/>
    <mergeCell ref="A123:A125"/>
    <mergeCell ref="B123:L123"/>
    <mergeCell ref="B124:B125"/>
    <mergeCell ref="D124:L124"/>
    <mergeCell ref="C125:D125"/>
    <mergeCell ref="C110:D110"/>
    <mergeCell ref="A120:A122"/>
    <mergeCell ref="B120:L120"/>
    <mergeCell ref="B121:B122"/>
    <mergeCell ref="D121:L121"/>
    <mergeCell ref="C122:D122"/>
    <mergeCell ref="C112:D112"/>
    <mergeCell ref="D108:L108"/>
    <mergeCell ref="C76:D76"/>
    <mergeCell ref="C77:D77"/>
    <mergeCell ref="C78:D78"/>
    <mergeCell ref="D79:L79"/>
    <mergeCell ref="C80:D80"/>
    <mergeCell ref="C83:D83"/>
    <mergeCell ref="C81:D81"/>
    <mergeCell ref="C82:D82"/>
    <mergeCell ref="C97:D97"/>
    <mergeCell ref="D88:L88"/>
    <mergeCell ref="C92:D92"/>
    <mergeCell ref="C93:D93"/>
    <mergeCell ref="C94:D94"/>
    <mergeCell ref="D95:L95"/>
    <mergeCell ref="C96:D96"/>
    <mergeCell ref="C84:D84"/>
    <mergeCell ref="D85:L85"/>
    <mergeCell ref="C86:D86"/>
    <mergeCell ref="C89:D89"/>
    <mergeCell ref="C90:D90"/>
    <mergeCell ref="C87:D87"/>
    <mergeCell ref="A102:A119"/>
    <mergeCell ref="B103:B119"/>
    <mergeCell ref="D114:L114"/>
    <mergeCell ref="C115:D115"/>
    <mergeCell ref="C117:D117"/>
    <mergeCell ref="D116:L116"/>
    <mergeCell ref="D118:L118"/>
    <mergeCell ref="C119:D119"/>
    <mergeCell ref="C106:M106"/>
    <mergeCell ref="C107:D107"/>
    <mergeCell ref="C109:D109"/>
    <mergeCell ref="D111:L111"/>
    <mergeCell ref="C113:D113"/>
    <mergeCell ref="C105:D105"/>
    <mergeCell ref="C91:D91"/>
    <mergeCell ref="B102:L102"/>
    <mergeCell ref="D103:L103"/>
    <mergeCell ref="C104:M104"/>
    <mergeCell ref="B29:L29"/>
    <mergeCell ref="D30:L30"/>
    <mergeCell ref="C31:D31"/>
    <mergeCell ref="C32:D32"/>
    <mergeCell ref="D33:L33"/>
    <mergeCell ref="D36:L36"/>
    <mergeCell ref="C34:D34"/>
    <mergeCell ref="C35:D35"/>
    <mergeCell ref="D52:L52"/>
    <mergeCell ref="C43:D43"/>
    <mergeCell ref="C44:D44"/>
    <mergeCell ref="C45:M45"/>
    <mergeCell ref="C46:D46"/>
    <mergeCell ref="D47:L47"/>
    <mergeCell ref="C48:D48"/>
    <mergeCell ref="C37:M37"/>
    <mergeCell ref="C38:D38"/>
    <mergeCell ref="C39:D39"/>
    <mergeCell ref="C73:D73"/>
    <mergeCell ref="C70:D70"/>
    <mergeCell ref="C71:D71"/>
    <mergeCell ref="A14:L14"/>
    <mergeCell ref="B15:L15"/>
    <mergeCell ref="B16:B28"/>
    <mergeCell ref="D16:L16"/>
    <mergeCell ref="C17:D17"/>
    <mergeCell ref="D18:L18"/>
    <mergeCell ref="C19:D19"/>
    <mergeCell ref="D20:L20"/>
    <mergeCell ref="C28:D28"/>
    <mergeCell ref="C66:D66"/>
    <mergeCell ref="C67:D67"/>
    <mergeCell ref="D68:L68"/>
    <mergeCell ref="C69:D69"/>
    <mergeCell ref="A63:A97"/>
    <mergeCell ref="B63:L63"/>
    <mergeCell ref="B64:B97"/>
    <mergeCell ref="D64:L64"/>
    <mergeCell ref="C65:D65"/>
    <mergeCell ref="C21:D21"/>
    <mergeCell ref="D22:L22"/>
    <mergeCell ref="C23:D23"/>
    <mergeCell ref="D24:L24"/>
    <mergeCell ref="C25:D25"/>
    <mergeCell ref="C26:D26"/>
    <mergeCell ref="D27:L27"/>
    <mergeCell ref="C11:D11"/>
    <mergeCell ref="C12:D12"/>
    <mergeCell ref="C13:D13"/>
    <mergeCell ref="A1:N1"/>
    <mergeCell ref="C2:L2"/>
    <mergeCell ref="A3:L3"/>
    <mergeCell ref="B4:L4"/>
    <mergeCell ref="C5:L5"/>
    <mergeCell ref="C7:L7"/>
    <mergeCell ref="C8:D8"/>
    <mergeCell ref="C9:L9"/>
    <mergeCell ref="C10:D10"/>
    <mergeCell ref="A4:A13"/>
    <mergeCell ref="B5:B13"/>
    <mergeCell ref="A98:A101"/>
    <mergeCell ref="B99:B101"/>
    <mergeCell ref="C100:D100"/>
    <mergeCell ref="C101:D101"/>
    <mergeCell ref="C62:D62"/>
    <mergeCell ref="B30:B62"/>
    <mergeCell ref="A15:A62"/>
    <mergeCell ref="C57:D57"/>
    <mergeCell ref="C61:D61"/>
    <mergeCell ref="C53:D53"/>
    <mergeCell ref="C54:D54"/>
    <mergeCell ref="C55:D55"/>
    <mergeCell ref="D56:L56"/>
    <mergeCell ref="C40:D40"/>
    <mergeCell ref="C41:D41"/>
    <mergeCell ref="C42:M42"/>
    <mergeCell ref="C49:D49"/>
    <mergeCell ref="C50:D50"/>
    <mergeCell ref="C51:D51"/>
    <mergeCell ref="D58:L58"/>
    <mergeCell ref="C59:D60"/>
    <mergeCell ref="C72:D72"/>
    <mergeCell ref="C74:D74"/>
    <mergeCell ref="C75:D75"/>
  </mergeCells>
  <phoneticPr fontId="2" type="noConversion"/>
  <pageMargins left="0.31496062992125984" right="0.3" top="0.55118110236220474" bottom="0.35433070866141736" header="0" footer="0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3"/>
  <sheetViews>
    <sheetView zoomScale="90" zoomScaleNormal="90" workbookViewId="0">
      <selection activeCell="Q6" sqref="Q6"/>
    </sheetView>
  </sheetViews>
  <sheetFormatPr defaultRowHeight="16.5" x14ac:dyDescent="0.3"/>
  <cols>
    <col min="1" max="1" width="4.125" style="9" customWidth="1"/>
    <col min="2" max="2" width="4.25" style="9" customWidth="1"/>
    <col min="3" max="3" width="3.75" style="9" customWidth="1"/>
    <col min="4" max="4" width="17.375" style="9" customWidth="1"/>
    <col min="5" max="5" width="11" style="9" customWidth="1"/>
    <col min="6" max="7" width="2.625" style="9" customWidth="1"/>
    <col min="8" max="8" width="6.75" style="9" customWidth="1"/>
    <col min="9" max="9" width="3.5" style="9" customWidth="1"/>
    <col min="10" max="10" width="2.875" style="9" customWidth="1"/>
    <col min="11" max="11" width="3.875" style="9" customWidth="1"/>
    <col min="12" max="12" width="5.375" style="9" customWidth="1"/>
    <col min="13" max="13" width="15.5" style="9" customWidth="1"/>
    <col min="14" max="14" width="9.625" style="7" customWidth="1"/>
    <col min="15" max="16384" width="9" style="9"/>
  </cols>
  <sheetData>
    <row r="1" spans="1:14" ht="43.5" customHeight="1" x14ac:dyDescent="0.3">
      <c r="A1" s="72" t="s">
        <v>58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6.25" customHeight="1" x14ac:dyDescent="0.3">
      <c r="A2" s="1" t="s">
        <v>0</v>
      </c>
      <c r="B2" s="1" t="s">
        <v>1</v>
      </c>
      <c r="C2" s="73" t="s">
        <v>2</v>
      </c>
      <c r="D2" s="74"/>
      <c r="E2" s="74"/>
      <c r="F2" s="74"/>
      <c r="G2" s="74"/>
      <c r="H2" s="74"/>
      <c r="I2" s="74"/>
      <c r="J2" s="74"/>
      <c r="K2" s="74"/>
      <c r="L2" s="74"/>
      <c r="M2" s="14" t="s">
        <v>53</v>
      </c>
      <c r="N2" s="14" t="s">
        <v>54</v>
      </c>
    </row>
    <row r="3" spans="1:14" ht="21" customHeight="1" x14ac:dyDescent="0.3">
      <c r="A3" s="75" t="s">
        <v>32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8">
        <f>M4</f>
        <v>2022000000</v>
      </c>
      <c r="N3" s="8"/>
    </row>
    <row r="4" spans="1:14" ht="21" customHeight="1" x14ac:dyDescent="0.3">
      <c r="A4" s="108" t="s">
        <v>20</v>
      </c>
      <c r="B4" s="77" t="s">
        <v>7</v>
      </c>
      <c r="C4" s="77"/>
      <c r="D4" s="77"/>
      <c r="E4" s="77"/>
      <c r="F4" s="77"/>
      <c r="G4" s="77"/>
      <c r="H4" s="77"/>
      <c r="I4" s="77"/>
      <c r="J4" s="77"/>
      <c r="K4" s="77"/>
      <c r="L4" s="78"/>
      <c r="M4" s="45">
        <f>M5+M7+M9</f>
        <v>2022000000</v>
      </c>
      <c r="N4" s="13"/>
    </row>
    <row r="5" spans="1:14" ht="21" customHeight="1" x14ac:dyDescent="0.3">
      <c r="A5" s="109"/>
      <c r="B5" s="48" t="s">
        <v>10</v>
      </c>
      <c r="C5" s="79" t="s">
        <v>8</v>
      </c>
      <c r="D5" s="59"/>
      <c r="E5" s="59"/>
      <c r="F5" s="59"/>
      <c r="G5" s="59"/>
      <c r="H5" s="59"/>
      <c r="I5" s="59"/>
      <c r="J5" s="59"/>
      <c r="K5" s="59"/>
      <c r="L5" s="60"/>
      <c r="M5" s="3">
        <f>SUM(M6)</f>
        <v>0</v>
      </c>
      <c r="N5" s="3"/>
    </row>
    <row r="6" spans="1:14" ht="21" customHeight="1" x14ac:dyDescent="0.3">
      <c r="A6" s="109"/>
      <c r="B6" s="49"/>
      <c r="C6" s="19" t="s">
        <v>9</v>
      </c>
      <c r="D6" s="11"/>
      <c r="E6" s="20">
        <v>0</v>
      </c>
      <c r="F6" s="21" t="s">
        <v>34</v>
      </c>
      <c r="G6" s="22" t="s">
        <v>35</v>
      </c>
      <c r="H6" s="20">
        <v>0</v>
      </c>
      <c r="I6" s="23" t="s">
        <v>36</v>
      </c>
      <c r="J6" s="22"/>
      <c r="K6" s="20"/>
      <c r="L6" s="20"/>
      <c r="M6" s="31">
        <f>E6*H6</f>
        <v>0</v>
      </c>
      <c r="N6" s="14"/>
    </row>
    <row r="7" spans="1:14" ht="21" customHeight="1" x14ac:dyDescent="0.3">
      <c r="A7" s="109"/>
      <c r="B7" s="49"/>
      <c r="C7" s="79" t="s">
        <v>11</v>
      </c>
      <c r="D7" s="59"/>
      <c r="E7" s="59"/>
      <c r="F7" s="59"/>
      <c r="G7" s="59"/>
      <c r="H7" s="59"/>
      <c r="I7" s="59"/>
      <c r="J7" s="59"/>
      <c r="K7" s="59"/>
      <c r="L7" s="60"/>
      <c r="M7" s="3">
        <f>SUM(M8)</f>
        <v>2021760000</v>
      </c>
      <c r="N7" s="3"/>
    </row>
    <row r="8" spans="1:14" ht="21" customHeight="1" x14ac:dyDescent="0.3">
      <c r="A8" s="109"/>
      <c r="B8" s="49"/>
      <c r="C8" s="80" t="s">
        <v>21</v>
      </c>
      <c r="D8" s="81"/>
      <c r="E8" s="34">
        <v>13000</v>
      </c>
      <c r="F8" s="35" t="s">
        <v>38</v>
      </c>
      <c r="G8" s="36" t="s">
        <v>35</v>
      </c>
      <c r="H8" s="35">
        <v>12960</v>
      </c>
      <c r="I8" s="35" t="s">
        <v>34</v>
      </c>
      <c r="J8" s="35" t="s">
        <v>6</v>
      </c>
      <c r="K8" s="39">
        <v>12</v>
      </c>
      <c r="L8" s="38" t="s">
        <v>36</v>
      </c>
      <c r="M8" s="40">
        <f>E8*H8*K8</f>
        <v>2021760000</v>
      </c>
      <c r="N8" s="14"/>
    </row>
    <row r="9" spans="1:14" ht="21" customHeight="1" x14ac:dyDescent="0.3">
      <c r="A9" s="109"/>
      <c r="B9" s="49"/>
      <c r="C9" s="79" t="s">
        <v>37</v>
      </c>
      <c r="D9" s="59"/>
      <c r="E9" s="59"/>
      <c r="F9" s="59"/>
      <c r="G9" s="59"/>
      <c r="H9" s="59"/>
      <c r="I9" s="59"/>
      <c r="J9" s="59"/>
      <c r="K9" s="59"/>
      <c r="L9" s="60"/>
      <c r="M9" s="3">
        <f>SUM(M10)</f>
        <v>240000</v>
      </c>
      <c r="N9" s="3"/>
    </row>
    <row r="10" spans="1:14" ht="21" customHeight="1" x14ac:dyDescent="0.3">
      <c r="A10" s="110"/>
      <c r="B10" s="50"/>
      <c r="C10" s="82" t="s">
        <v>65</v>
      </c>
      <c r="D10" s="82"/>
      <c r="E10" s="20">
        <v>20000</v>
      </c>
      <c r="F10" s="21" t="s">
        <v>66</v>
      </c>
      <c r="G10" s="22" t="s">
        <v>35</v>
      </c>
      <c r="H10" s="20">
        <v>12</v>
      </c>
      <c r="I10" s="23" t="s">
        <v>36</v>
      </c>
      <c r="J10" s="22"/>
      <c r="K10" s="20"/>
      <c r="L10" s="20"/>
      <c r="M10" s="10">
        <f>E10*H10</f>
        <v>240000</v>
      </c>
      <c r="N10" s="14"/>
    </row>
    <row r="11" spans="1:14" ht="21" customHeight="1" x14ac:dyDescent="0.3">
      <c r="A11" s="75" t="s">
        <v>33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8">
        <f>M12+M31+M82+M57+M118+M121</f>
        <v>2022000000</v>
      </c>
      <c r="N11" s="8"/>
    </row>
    <row r="12" spans="1:14" ht="21" customHeight="1" x14ac:dyDescent="0.3">
      <c r="A12" s="48" t="s">
        <v>3</v>
      </c>
      <c r="B12" s="91" t="s">
        <v>4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15">
        <f>M13+M20+M22+M26+M29</f>
        <v>1814339840</v>
      </c>
      <c r="N12" s="15"/>
    </row>
    <row r="13" spans="1:14" ht="21" customHeight="1" x14ac:dyDescent="0.3">
      <c r="A13" s="49"/>
      <c r="B13" s="48" t="s">
        <v>5</v>
      </c>
      <c r="C13" s="33">
        <v>1</v>
      </c>
      <c r="D13" s="60" t="s">
        <v>12</v>
      </c>
      <c r="E13" s="90"/>
      <c r="F13" s="90"/>
      <c r="G13" s="90"/>
      <c r="H13" s="90"/>
      <c r="I13" s="90"/>
      <c r="J13" s="90"/>
      <c r="K13" s="90"/>
      <c r="L13" s="90"/>
      <c r="M13" s="3">
        <f>SUM(M14:M19)</f>
        <v>128250000</v>
      </c>
      <c r="N13" s="3"/>
    </row>
    <row r="14" spans="1:14" ht="21" customHeight="1" x14ac:dyDescent="0.3">
      <c r="A14" s="49"/>
      <c r="B14" s="49"/>
      <c r="C14" s="70" t="s">
        <v>67</v>
      </c>
      <c r="D14" s="71"/>
      <c r="E14" s="27">
        <v>3000000</v>
      </c>
      <c r="F14" s="28" t="s">
        <v>34</v>
      </c>
      <c r="G14" s="24" t="s">
        <v>35</v>
      </c>
      <c r="H14" s="12">
        <v>1</v>
      </c>
      <c r="I14" s="28" t="s">
        <v>40</v>
      </c>
      <c r="J14" s="28" t="s">
        <v>6</v>
      </c>
      <c r="K14" s="25">
        <v>12</v>
      </c>
      <c r="L14" s="4" t="s">
        <v>39</v>
      </c>
      <c r="M14" s="32">
        <f>E14*H14*K14</f>
        <v>36000000</v>
      </c>
      <c r="N14" s="32"/>
    </row>
    <row r="15" spans="1:14" ht="21" customHeight="1" x14ac:dyDescent="0.3">
      <c r="A15" s="49"/>
      <c r="B15" s="49"/>
      <c r="C15" s="70" t="s">
        <v>68</v>
      </c>
      <c r="D15" s="71"/>
      <c r="E15" s="27">
        <v>2000000</v>
      </c>
      <c r="F15" s="28" t="s">
        <v>34</v>
      </c>
      <c r="G15" s="24" t="s">
        <v>35</v>
      </c>
      <c r="H15" s="12">
        <v>1</v>
      </c>
      <c r="I15" s="28" t="s">
        <v>40</v>
      </c>
      <c r="J15" s="28" t="s">
        <v>6</v>
      </c>
      <c r="K15" s="25">
        <v>12</v>
      </c>
      <c r="L15" s="4" t="s">
        <v>39</v>
      </c>
      <c r="M15" s="43">
        <f t="shared" ref="M15:M19" si="0">E15*H15*K15</f>
        <v>24000000</v>
      </c>
      <c r="N15" s="32"/>
    </row>
    <row r="16" spans="1:14" ht="21" customHeight="1" x14ac:dyDescent="0.3">
      <c r="A16" s="49"/>
      <c r="B16" s="49"/>
      <c r="C16" s="82" t="s">
        <v>69</v>
      </c>
      <c r="D16" s="82"/>
      <c r="E16" s="27">
        <v>2500000</v>
      </c>
      <c r="F16" s="28" t="s">
        <v>34</v>
      </c>
      <c r="G16" s="24" t="s">
        <v>35</v>
      </c>
      <c r="H16" s="12">
        <v>1</v>
      </c>
      <c r="I16" s="28" t="s">
        <v>40</v>
      </c>
      <c r="J16" s="28" t="s">
        <v>6</v>
      </c>
      <c r="K16" s="25">
        <v>12</v>
      </c>
      <c r="L16" s="4" t="s">
        <v>39</v>
      </c>
      <c r="M16" s="43">
        <f t="shared" si="0"/>
        <v>30000000</v>
      </c>
      <c r="N16" s="32"/>
    </row>
    <row r="17" spans="1:14" ht="21" customHeight="1" x14ac:dyDescent="0.3">
      <c r="A17" s="49"/>
      <c r="B17" s="49"/>
      <c r="C17" s="80" t="s">
        <v>41</v>
      </c>
      <c r="D17" s="89"/>
      <c r="E17" s="27">
        <v>1850000</v>
      </c>
      <c r="F17" s="28" t="s">
        <v>34</v>
      </c>
      <c r="G17" s="24" t="s">
        <v>35</v>
      </c>
      <c r="H17" s="12">
        <v>1</v>
      </c>
      <c r="I17" s="28" t="s">
        <v>40</v>
      </c>
      <c r="J17" s="28" t="s">
        <v>6</v>
      </c>
      <c r="K17" s="25">
        <v>3</v>
      </c>
      <c r="L17" s="4" t="s">
        <v>39</v>
      </c>
      <c r="M17" s="43">
        <f t="shared" si="0"/>
        <v>5550000</v>
      </c>
      <c r="N17" s="32"/>
    </row>
    <row r="18" spans="1:14" ht="21" customHeight="1" x14ac:dyDescent="0.3">
      <c r="A18" s="49"/>
      <c r="B18" s="49"/>
      <c r="C18" s="111"/>
      <c r="D18" s="112"/>
      <c r="E18" s="27">
        <v>1950000</v>
      </c>
      <c r="F18" s="28" t="s">
        <v>70</v>
      </c>
      <c r="G18" s="24" t="s">
        <v>35</v>
      </c>
      <c r="H18" s="12">
        <v>1</v>
      </c>
      <c r="I18" s="28" t="s">
        <v>62</v>
      </c>
      <c r="J18" s="28" t="s">
        <v>6</v>
      </c>
      <c r="K18" s="25">
        <v>6</v>
      </c>
      <c r="L18" s="4" t="s">
        <v>71</v>
      </c>
      <c r="M18" s="43">
        <f t="shared" si="0"/>
        <v>11700000</v>
      </c>
      <c r="N18" s="43"/>
    </row>
    <row r="19" spans="1:14" ht="21" customHeight="1" x14ac:dyDescent="0.3">
      <c r="A19" s="49"/>
      <c r="B19" s="49"/>
      <c r="C19" s="70" t="s">
        <v>42</v>
      </c>
      <c r="D19" s="71"/>
      <c r="E19" s="27">
        <v>1750000</v>
      </c>
      <c r="F19" s="28" t="s">
        <v>34</v>
      </c>
      <c r="G19" s="26" t="s">
        <v>35</v>
      </c>
      <c r="H19" s="12">
        <v>1</v>
      </c>
      <c r="I19" s="28" t="s">
        <v>40</v>
      </c>
      <c r="J19" s="28" t="s">
        <v>6</v>
      </c>
      <c r="K19" s="18">
        <v>12</v>
      </c>
      <c r="L19" s="4" t="s">
        <v>39</v>
      </c>
      <c r="M19" s="43">
        <f t="shared" si="0"/>
        <v>21000000</v>
      </c>
      <c r="N19" s="32"/>
    </row>
    <row r="20" spans="1:14" ht="21" customHeight="1" x14ac:dyDescent="0.3">
      <c r="A20" s="49"/>
      <c r="B20" s="49"/>
      <c r="C20" s="33">
        <v>2</v>
      </c>
      <c r="D20" s="60" t="s">
        <v>74</v>
      </c>
      <c r="E20" s="90"/>
      <c r="F20" s="90"/>
      <c r="G20" s="90"/>
      <c r="H20" s="90"/>
      <c r="I20" s="90"/>
      <c r="J20" s="90"/>
      <c r="K20" s="90"/>
      <c r="L20" s="90"/>
      <c r="M20" s="3">
        <f>SUM(M21)</f>
        <v>1516320000</v>
      </c>
      <c r="N20" s="3"/>
    </row>
    <row r="21" spans="1:14" ht="21" customHeight="1" x14ac:dyDescent="0.3">
      <c r="A21" s="49"/>
      <c r="B21" s="49"/>
      <c r="C21" s="80" t="s">
        <v>56</v>
      </c>
      <c r="D21" s="89"/>
      <c r="E21" s="44">
        <v>13000</v>
      </c>
      <c r="F21" s="28" t="s">
        <v>38</v>
      </c>
      <c r="G21" s="24" t="s">
        <v>35</v>
      </c>
      <c r="H21" s="28">
        <v>9720</v>
      </c>
      <c r="I21" s="28" t="s">
        <v>34</v>
      </c>
      <c r="J21" s="28" t="s">
        <v>6</v>
      </c>
      <c r="K21" s="5">
        <v>12</v>
      </c>
      <c r="L21" s="4" t="s">
        <v>39</v>
      </c>
      <c r="M21" s="43">
        <f>E21*H21*K21</f>
        <v>1516320000</v>
      </c>
      <c r="N21" s="32"/>
    </row>
    <row r="22" spans="1:14" ht="21" customHeight="1" x14ac:dyDescent="0.3">
      <c r="A22" s="49"/>
      <c r="B22" s="49"/>
      <c r="C22" s="33">
        <v>3</v>
      </c>
      <c r="D22" s="60" t="s">
        <v>23</v>
      </c>
      <c r="E22" s="90"/>
      <c r="F22" s="90"/>
      <c r="G22" s="90"/>
      <c r="H22" s="90"/>
      <c r="I22" s="90"/>
      <c r="J22" s="90"/>
      <c r="K22" s="90"/>
      <c r="L22" s="90"/>
      <c r="M22" s="3">
        <f>SUM(M23)</f>
        <v>11166600</v>
      </c>
      <c r="N22" s="3"/>
    </row>
    <row r="23" spans="1:14" ht="21" customHeight="1" x14ac:dyDescent="0.3">
      <c r="A23" s="49"/>
      <c r="B23" s="49"/>
      <c r="C23" s="80" t="s">
        <v>24</v>
      </c>
      <c r="D23" s="89"/>
      <c r="E23" s="27">
        <v>930550</v>
      </c>
      <c r="F23" s="28" t="s">
        <v>34</v>
      </c>
      <c r="G23" s="24" t="s">
        <v>35</v>
      </c>
      <c r="H23" s="12">
        <v>12</v>
      </c>
      <c r="I23" s="28" t="s">
        <v>39</v>
      </c>
      <c r="J23" s="28"/>
      <c r="K23" s="18"/>
      <c r="L23" s="4"/>
      <c r="M23" s="10">
        <f>E23*H23</f>
        <v>11166600</v>
      </c>
      <c r="N23" s="10"/>
    </row>
    <row r="24" spans="1:14" ht="21" customHeight="1" x14ac:dyDescent="0.3">
      <c r="A24" s="49"/>
      <c r="B24" s="49"/>
      <c r="C24" s="33">
        <v>4</v>
      </c>
      <c r="D24" s="60" t="s">
        <v>73</v>
      </c>
      <c r="E24" s="90"/>
      <c r="F24" s="90"/>
      <c r="G24" s="90"/>
      <c r="H24" s="90"/>
      <c r="I24" s="90"/>
      <c r="J24" s="90"/>
      <c r="K24" s="90"/>
      <c r="L24" s="90"/>
      <c r="M24" s="3">
        <f>SUM(M25)</f>
        <v>126360000</v>
      </c>
      <c r="N24" s="3"/>
    </row>
    <row r="25" spans="1:14" ht="21" customHeight="1" x14ac:dyDescent="0.3">
      <c r="A25" s="49"/>
      <c r="B25" s="49"/>
      <c r="C25" s="82" t="s">
        <v>13</v>
      </c>
      <c r="D25" s="82"/>
      <c r="E25" s="27">
        <v>10530000</v>
      </c>
      <c r="F25" s="28" t="s">
        <v>34</v>
      </c>
      <c r="G25" s="24" t="s">
        <v>35</v>
      </c>
      <c r="H25" s="12">
        <v>12</v>
      </c>
      <c r="I25" s="28" t="s">
        <v>39</v>
      </c>
      <c r="J25" s="28"/>
      <c r="K25" s="5"/>
      <c r="L25" s="4"/>
      <c r="M25" s="43">
        <f>E25*H25</f>
        <v>126360000</v>
      </c>
      <c r="N25" s="43"/>
    </row>
    <row r="26" spans="1:14" ht="21" customHeight="1" x14ac:dyDescent="0.3">
      <c r="A26" s="49"/>
      <c r="B26" s="49"/>
      <c r="C26" s="2">
        <v>5</v>
      </c>
      <c r="D26" s="60" t="s">
        <v>14</v>
      </c>
      <c r="E26" s="90"/>
      <c r="F26" s="90"/>
      <c r="G26" s="90"/>
      <c r="H26" s="90"/>
      <c r="I26" s="90"/>
      <c r="J26" s="90"/>
      <c r="K26" s="90"/>
      <c r="L26" s="90"/>
      <c r="M26" s="3">
        <f>SUM(M27:M28)</f>
        <v>157203240</v>
      </c>
      <c r="N26" s="3"/>
    </row>
    <row r="27" spans="1:14" ht="21" customHeight="1" x14ac:dyDescent="0.3">
      <c r="A27" s="49"/>
      <c r="B27" s="49"/>
      <c r="C27" s="82" t="s">
        <v>24</v>
      </c>
      <c r="D27" s="82"/>
      <c r="E27" s="27">
        <v>893570</v>
      </c>
      <c r="F27" s="28" t="s">
        <v>34</v>
      </c>
      <c r="G27" s="24" t="s">
        <v>35</v>
      </c>
      <c r="H27" s="12">
        <v>12</v>
      </c>
      <c r="I27" s="28" t="s">
        <v>39</v>
      </c>
      <c r="J27" s="28"/>
      <c r="K27" s="18"/>
      <c r="L27" s="4"/>
      <c r="M27" s="32">
        <f>E27*H27</f>
        <v>10722840</v>
      </c>
      <c r="N27" s="29"/>
    </row>
    <row r="28" spans="1:14" ht="21" customHeight="1" x14ac:dyDescent="0.3">
      <c r="A28" s="49"/>
      <c r="B28" s="49"/>
      <c r="C28" s="82" t="s">
        <v>50</v>
      </c>
      <c r="D28" s="82"/>
      <c r="E28" s="27">
        <v>12206700</v>
      </c>
      <c r="F28" s="28" t="s">
        <v>34</v>
      </c>
      <c r="G28" s="24" t="s">
        <v>35</v>
      </c>
      <c r="H28" s="12">
        <v>12</v>
      </c>
      <c r="I28" s="28" t="s">
        <v>39</v>
      </c>
      <c r="J28" s="35"/>
      <c r="K28" s="37"/>
      <c r="L28" s="38"/>
      <c r="M28" s="43">
        <f>E28*H28</f>
        <v>146480400</v>
      </c>
      <c r="N28" s="29"/>
    </row>
    <row r="29" spans="1:14" ht="21" customHeight="1" x14ac:dyDescent="0.3">
      <c r="A29" s="49"/>
      <c r="B29" s="49"/>
      <c r="C29" s="2">
        <v>6</v>
      </c>
      <c r="D29" s="60" t="s">
        <v>31</v>
      </c>
      <c r="E29" s="90"/>
      <c r="F29" s="90"/>
      <c r="G29" s="90"/>
      <c r="H29" s="90"/>
      <c r="I29" s="90"/>
      <c r="J29" s="90"/>
      <c r="K29" s="90"/>
      <c r="L29" s="90"/>
      <c r="M29" s="3">
        <f>SUM(M30)</f>
        <v>1400000</v>
      </c>
      <c r="N29" s="3"/>
    </row>
    <row r="30" spans="1:14" ht="21" customHeight="1" x14ac:dyDescent="0.3">
      <c r="A30" s="49"/>
      <c r="B30" s="50"/>
      <c r="C30" s="82" t="s">
        <v>31</v>
      </c>
      <c r="D30" s="82"/>
      <c r="E30" s="27">
        <v>100000</v>
      </c>
      <c r="F30" s="28" t="s">
        <v>34</v>
      </c>
      <c r="G30" s="24" t="s">
        <v>35</v>
      </c>
      <c r="H30" s="12">
        <v>2</v>
      </c>
      <c r="I30" s="28" t="s">
        <v>39</v>
      </c>
      <c r="J30" s="28" t="s">
        <v>75</v>
      </c>
      <c r="K30" s="25">
        <v>7</v>
      </c>
      <c r="L30" s="4" t="s">
        <v>62</v>
      </c>
      <c r="M30" s="43">
        <f>E30*H30*K30</f>
        <v>1400000</v>
      </c>
      <c r="N30" s="29"/>
    </row>
    <row r="31" spans="1:14" ht="21" customHeight="1" x14ac:dyDescent="0.3">
      <c r="A31" s="48" t="s">
        <v>20</v>
      </c>
      <c r="B31" s="91" t="s">
        <v>15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15">
        <f>M32+M36+M38+M49+M54</f>
        <v>12975000</v>
      </c>
      <c r="N31" s="15"/>
    </row>
    <row r="32" spans="1:14" ht="21" customHeight="1" x14ac:dyDescent="0.3">
      <c r="A32" s="49"/>
      <c r="B32" s="48" t="s">
        <v>20</v>
      </c>
      <c r="C32" s="2">
        <v>1</v>
      </c>
      <c r="D32" s="60" t="s">
        <v>22</v>
      </c>
      <c r="E32" s="90"/>
      <c r="F32" s="90"/>
      <c r="G32" s="90"/>
      <c r="H32" s="90"/>
      <c r="I32" s="90"/>
      <c r="J32" s="90"/>
      <c r="K32" s="90"/>
      <c r="L32" s="90"/>
      <c r="M32" s="3">
        <f>SUM(M33:M35)</f>
        <v>5980000</v>
      </c>
      <c r="N32" s="3"/>
    </row>
    <row r="33" spans="1:14" ht="21" customHeight="1" x14ac:dyDescent="0.3">
      <c r="A33" s="49"/>
      <c r="B33" s="49"/>
      <c r="C33" s="82" t="s">
        <v>44</v>
      </c>
      <c r="D33" s="82"/>
      <c r="E33" s="6">
        <v>4400</v>
      </c>
      <c r="F33" s="28" t="s">
        <v>34</v>
      </c>
      <c r="G33" s="28" t="s">
        <v>6</v>
      </c>
      <c r="H33" s="28">
        <v>100</v>
      </c>
      <c r="I33" s="28" t="s">
        <v>45</v>
      </c>
      <c r="J33" s="28" t="s">
        <v>6</v>
      </c>
      <c r="K33" s="28">
        <v>12</v>
      </c>
      <c r="L33" s="4" t="s">
        <v>36</v>
      </c>
      <c r="M33" s="10">
        <f>E33*H33*K33</f>
        <v>5280000</v>
      </c>
      <c r="N33" s="30"/>
    </row>
    <row r="34" spans="1:14" ht="21" customHeight="1" x14ac:dyDescent="0.3">
      <c r="A34" s="49"/>
      <c r="B34" s="49"/>
      <c r="C34" s="82" t="s">
        <v>43</v>
      </c>
      <c r="D34" s="82"/>
      <c r="E34" s="6">
        <v>50000</v>
      </c>
      <c r="F34" s="28" t="s">
        <v>34</v>
      </c>
      <c r="G34" s="28" t="s">
        <v>6</v>
      </c>
      <c r="H34" s="28">
        <v>2</v>
      </c>
      <c r="I34" s="28" t="s">
        <v>36</v>
      </c>
      <c r="J34" s="28"/>
      <c r="K34" s="28"/>
      <c r="L34" s="4"/>
      <c r="M34" s="10">
        <f>E34*H34</f>
        <v>100000</v>
      </c>
      <c r="N34" s="30"/>
    </row>
    <row r="35" spans="1:14" ht="21" customHeight="1" x14ac:dyDescent="0.3">
      <c r="A35" s="49"/>
      <c r="B35" s="49"/>
      <c r="C35" s="80" t="s">
        <v>76</v>
      </c>
      <c r="D35" s="89"/>
      <c r="E35" s="6">
        <v>50000</v>
      </c>
      <c r="F35" s="28" t="s">
        <v>34</v>
      </c>
      <c r="G35" s="28" t="s">
        <v>6</v>
      </c>
      <c r="H35" s="28">
        <v>12</v>
      </c>
      <c r="I35" s="28" t="s">
        <v>36</v>
      </c>
      <c r="J35" s="28"/>
      <c r="K35" s="28"/>
      <c r="L35" s="4"/>
      <c r="M35" s="10">
        <f>E35*H35</f>
        <v>600000</v>
      </c>
      <c r="N35" s="30"/>
    </row>
    <row r="36" spans="1:14" ht="21" customHeight="1" x14ac:dyDescent="0.3">
      <c r="A36" s="49"/>
      <c r="B36" s="49"/>
      <c r="C36" s="2">
        <v>2</v>
      </c>
      <c r="D36" s="60" t="s">
        <v>59</v>
      </c>
      <c r="E36" s="90"/>
      <c r="F36" s="90"/>
      <c r="G36" s="90"/>
      <c r="H36" s="90"/>
      <c r="I36" s="90"/>
      <c r="J36" s="90"/>
      <c r="K36" s="90"/>
      <c r="L36" s="90"/>
      <c r="M36" s="3">
        <f>SUM(M37:M37)</f>
        <v>720000</v>
      </c>
      <c r="N36" s="3"/>
    </row>
    <row r="37" spans="1:14" s="5" customFormat="1" ht="21" customHeight="1" x14ac:dyDescent="0.3">
      <c r="A37" s="49"/>
      <c r="B37" s="49"/>
      <c r="C37" s="70" t="s">
        <v>83</v>
      </c>
      <c r="D37" s="71"/>
      <c r="E37" s="6">
        <v>30000</v>
      </c>
      <c r="F37" s="28" t="s">
        <v>34</v>
      </c>
      <c r="G37" s="28" t="s">
        <v>6</v>
      </c>
      <c r="H37" s="28">
        <v>2</v>
      </c>
      <c r="I37" s="28" t="s">
        <v>36</v>
      </c>
      <c r="J37" s="28" t="s">
        <v>6</v>
      </c>
      <c r="K37" s="28">
        <v>12</v>
      </c>
      <c r="L37" s="4" t="s">
        <v>36</v>
      </c>
      <c r="M37" s="10">
        <f>E37*H37*K37</f>
        <v>720000</v>
      </c>
      <c r="N37" s="30"/>
    </row>
    <row r="38" spans="1:14" ht="21" customHeight="1" x14ac:dyDescent="0.3">
      <c r="A38" s="49"/>
      <c r="B38" s="49"/>
      <c r="C38" s="2">
        <v>3</v>
      </c>
      <c r="D38" s="60" t="s">
        <v>16</v>
      </c>
      <c r="E38" s="90"/>
      <c r="F38" s="90"/>
      <c r="G38" s="90"/>
      <c r="H38" s="90"/>
      <c r="I38" s="90"/>
      <c r="J38" s="90"/>
      <c r="K38" s="90"/>
      <c r="L38" s="90"/>
      <c r="M38" s="3">
        <f>SUM(M40:M43,M45:M46,M48)</f>
        <v>1779000</v>
      </c>
      <c r="N38" s="3"/>
    </row>
    <row r="39" spans="1:14" ht="21" customHeight="1" x14ac:dyDescent="0.3">
      <c r="A39" s="49"/>
      <c r="B39" s="49"/>
      <c r="C39" s="63" t="s">
        <v>60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30"/>
    </row>
    <row r="40" spans="1:14" ht="21" customHeight="1" x14ac:dyDescent="0.3">
      <c r="A40" s="49"/>
      <c r="B40" s="49"/>
      <c r="C40" s="61" t="s">
        <v>25</v>
      </c>
      <c r="D40" s="61"/>
      <c r="E40" s="6">
        <v>2000</v>
      </c>
      <c r="F40" s="28" t="s">
        <v>34</v>
      </c>
      <c r="G40" s="28" t="s">
        <v>6</v>
      </c>
      <c r="H40" s="28">
        <v>80</v>
      </c>
      <c r="I40" s="28" t="s">
        <v>40</v>
      </c>
      <c r="J40" s="28" t="s">
        <v>6</v>
      </c>
      <c r="K40" s="28">
        <v>2</v>
      </c>
      <c r="L40" s="4" t="s">
        <v>36</v>
      </c>
      <c r="M40" s="16">
        <f>E40*H40*K40</f>
        <v>320000</v>
      </c>
      <c r="N40" s="17"/>
    </row>
    <row r="41" spans="1:14" ht="21" customHeight="1" x14ac:dyDescent="0.3">
      <c r="A41" s="49"/>
      <c r="B41" s="49"/>
      <c r="C41" s="61" t="s">
        <v>17</v>
      </c>
      <c r="D41" s="61"/>
      <c r="E41" s="6">
        <v>27500</v>
      </c>
      <c r="F41" s="28" t="s">
        <v>34</v>
      </c>
      <c r="G41" s="28" t="s">
        <v>6</v>
      </c>
      <c r="H41" s="28">
        <v>2</v>
      </c>
      <c r="I41" s="28" t="s">
        <v>36</v>
      </c>
      <c r="J41" s="28"/>
      <c r="K41" s="28"/>
      <c r="L41" s="4"/>
      <c r="M41" s="16">
        <f>E41*H41</f>
        <v>55000</v>
      </c>
      <c r="N41" s="17"/>
    </row>
    <row r="42" spans="1:14" ht="21" customHeight="1" x14ac:dyDescent="0.3">
      <c r="A42" s="49"/>
      <c r="B42" s="49"/>
      <c r="C42" s="61" t="s">
        <v>46</v>
      </c>
      <c r="D42" s="61"/>
      <c r="E42" s="6">
        <v>50000</v>
      </c>
      <c r="F42" s="28" t="s">
        <v>34</v>
      </c>
      <c r="G42" s="28" t="s">
        <v>6</v>
      </c>
      <c r="H42" s="28">
        <v>2</v>
      </c>
      <c r="I42" s="28" t="s">
        <v>36</v>
      </c>
      <c r="J42" s="28"/>
      <c r="K42" s="28"/>
      <c r="L42" s="4"/>
      <c r="M42" s="16">
        <f>E42*H42</f>
        <v>100000</v>
      </c>
      <c r="N42" s="17"/>
    </row>
    <row r="43" spans="1:14" ht="21" customHeight="1" x14ac:dyDescent="0.3">
      <c r="A43" s="49"/>
      <c r="B43" s="49"/>
      <c r="C43" s="61" t="s">
        <v>61</v>
      </c>
      <c r="D43" s="61"/>
      <c r="E43" s="6">
        <v>200000</v>
      </c>
      <c r="F43" s="28" t="s">
        <v>34</v>
      </c>
      <c r="G43" s="28" t="s">
        <v>6</v>
      </c>
      <c r="H43" s="28">
        <v>1</v>
      </c>
      <c r="I43" s="28" t="s">
        <v>40</v>
      </c>
      <c r="J43" s="28" t="s">
        <v>6</v>
      </c>
      <c r="K43" s="28">
        <v>2</v>
      </c>
      <c r="L43" s="4" t="s">
        <v>36</v>
      </c>
      <c r="M43" s="16">
        <f>E43*H43*K43</f>
        <v>400000</v>
      </c>
      <c r="N43" s="17"/>
    </row>
    <row r="44" spans="1:14" ht="21" customHeight="1" x14ac:dyDescent="0.3">
      <c r="A44" s="49"/>
      <c r="B44" s="49"/>
      <c r="C44" s="63" t="s">
        <v>26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30"/>
    </row>
    <row r="45" spans="1:14" ht="21" customHeight="1" x14ac:dyDescent="0.3">
      <c r="A45" s="49"/>
      <c r="B45" s="49"/>
      <c r="C45" s="97" t="s">
        <v>27</v>
      </c>
      <c r="D45" s="65"/>
      <c r="E45" s="6">
        <v>40000</v>
      </c>
      <c r="F45" s="28" t="s">
        <v>34</v>
      </c>
      <c r="G45" s="28" t="s">
        <v>6</v>
      </c>
      <c r="H45" s="28">
        <v>2</v>
      </c>
      <c r="I45" s="28" t="s">
        <v>45</v>
      </c>
      <c r="J45" s="28" t="s">
        <v>6</v>
      </c>
      <c r="K45" s="28">
        <v>2</v>
      </c>
      <c r="L45" s="4" t="s">
        <v>36</v>
      </c>
      <c r="M45" s="16">
        <f>E45*H45*K45</f>
        <v>160000</v>
      </c>
      <c r="N45" s="16"/>
    </row>
    <row r="46" spans="1:14" ht="21" customHeight="1" x14ac:dyDescent="0.3">
      <c r="A46" s="49"/>
      <c r="B46" s="49"/>
      <c r="C46" s="97" t="s">
        <v>47</v>
      </c>
      <c r="D46" s="65"/>
      <c r="E46" s="6">
        <v>24000</v>
      </c>
      <c r="F46" s="28" t="s">
        <v>34</v>
      </c>
      <c r="G46" s="28" t="s">
        <v>6</v>
      </c>
      <c r="H46" s="28">
        <v>3</v>
      </c>
      <c r="I46" s="28" t="s">
        <v>40</v>
      </c>
      <c r="J46" s="28" t="s">
        <v>6</v>
      </c>
      <c r="K46" s="28">
        <v>2</v>
      </c>
      <c r="L46" s="4" t="s">
        <v>36</v>
      </c>
      <c r="M46" s="16">
        <f>E46*H46*K46</f>
        <v>144000</v>
      </c>
      <c r="N46" s="16"/>
    </row>
    <row r="47" spans="1:14" ht="21" customHeight="1" x14ac:dyDescent="0.3">
      <c r="A47" s="49"/>
      <c r="B47" s="49"/>
      <c r="C47" s="63" t="s">
        <v>30</v>
      </c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30"/>
    </row>
    <row r="48" spans="1:14" ht="21" customHeight="1" x14ac:dyDescent="0.3">
      <c r="A48" s="49"/>
      <c r="B48" s="49"/>
      <c r="C48" s="97" t="s">
        <v>49</v>
      </c>
      <c r="D48" s="65"/>
      <c r="E48" s="6">
        <v>50000</v>
      </c>
      <c r="F48" s="28" t="s">
        <v>34</v>
      </c>
      <c r="G48" s="28" t="s">
        <v>6</v>
      </c>
      <c r="H48" s="28">
        <v>3</v>
      </c>
      <c r="I48" s="28" t="s">
        <v>40</v>
      </c>
      <c r="J48" s="28" t="s">
        <v>6</v>
      </c>
      <c r="K48" s="28">
        <v>4</v>
      </c>
      <c r="L48" s="4" t="s">
        <v>36</v>
      </c>
      <c r="M48" s="16">
        <f>E48*H48*K48</f>
        <v>600000</v>
      </c>
      <c r="N48" s="17"/>
    </row>
    <row r="49" spans="1:14" ht="21" customHeight="1" x14ac:dyDescent="0.3">
      <c r="A49" s="49"/>
      <c r="B49" s="49"/>
      <c r="C49" s="2">
        <v>4</v>
      </c>
      <c r="D49" s="60" t="s">
        <v>19</v>
      </c>
      <c r="E49" s="90"/>
      <c r="F49" s="90"/>
      <c r="G49" s="90"/>
      <c r="H49" s="90"/>
      <c r="I49" s="90"/>
      <c r="J49" s="90"/>
      <c r="K49" s="90"/>
      <c r="L49" s="90"/>
      <c r="M49" s="3">
        <f>SUM(M50:M53)</f>
        <v>696000</v>
      </c>
      <c r="N49" s="3"/>
    </row>
    <row r="50" spans="1:14" ht="21" customHeight="1" x14ac:dyDescent="0.3">
      <c r="A50" s="49"/>
      <c r="B50" s="49"/>
      <c r="C50" s="97" t="s">
        <v>28</v>
      </c>
      <c r="D50" s="65"/>
      <c r="E50" s="6">
        <v>50000</v>
      </c>
      <c r="F50" s="28" t="s">
        <v>34</v>
      </c>
      <c r="G50" s="28" t="s">
        <v>6</v>
      </c>
      <c r="H50" s="28">
        <v>3</v>
      </c>
      <c r="I50" s="28" t="s">
        <v>45</v>
      </c>
      <c r="J50" s="28" t="s">
        <v>6</v>
      </c>
      <c r="K50" s="28">
        <v>2</v>
      </c>
      <c r="L50" s="4" t="s">
        <v>36</v>
      </c>
      <c r="M50" s="16">
        <f>E50*H50*K50</f>
        <v>300000</v>
      </c>
      <c r="N50" s="17"/>
    </row>
    <row r="51" spans="1:14" ht="21" customHeight="1" x14ac:dyDescent="0.3">
      <c r="A51" s="49"/>
      <c r="B51" s="49"/>
      <c r="C51" s="97" t="s">
        <v>18</v>
      </c>
      <c r="D51" s="65"/>
      <c r="E51" s="6">
        <v>8000</v>
      </c>
      <c r="F51" s="28" t="s">
        <v>34</v>
      </c>
      <c r="G51" s="28" t="s">
        <v>6</v>
      </c>
      <c r="H51" s="28">
        <v>3</v>
      </c>
      <c r="I51" s="28" t="s">
        <v>40</v>
      </c>
      <c r="J51" s="28" t="s">
        <v>6</v>
      </c>
      <c r="K51" s="28">
        <v>2</v>
      </c>
      <c r="L51" s="4" t="s">
        <v>36</v>
      </c>
      <c r="M51" s="16">
        <f>E51*H51*K51</f>
        <v>48000</v>
      </c>
      <c r="N51" s="16"/>
    </row>
    <row r="52" spans="1:14" ht="21" customHeight="1" x14ac:dyDescent="0.3">
      <c r="A52" s="49"/>
      <c r="B52" s="49"/>
      <c r="C52" s="97" t="s">
        <v>52</v>
      </c>
      <c r="D52" s="65"/>
      <c r="E52" s="6">
        <v>50000</v>
      </c>
      <c r="F52" s="28" t="s">
        <v>34</v>
      </c>
      <c r="G52" s="28" t="s">
        <v>6</v>
      </c>
      <c r="H52" s="28">
        <v>3</v>
      </c>
      <c r="I52" s="28" t="s">
        <v>45</v>
      </c>
      <c r="J52" s="28" t="s">
        <v>6</v>
      </c>
      <c r="K52" s="28">
        <v>2</v>
      </c>
      <c r="L52" s="4" t="s">
        <v>36</v>
      </c>
      <c r="M52" s="16">
        <f t="shared" ref="M52:M53" si="1">E52*H52*K52</f>
        <v>300000</v>
      </c>
      <c r="N52" s="16"/>
    </row>
    <row r="53" spans="1:14" ht="21" customHeight="1" x14ac:dyDescent="0.3">
      <c r="A53" s="49"/>
      <c r="B53" s="49"/>
      <c r="C53" s="97" t="s">
        <v>51</v>
      </c>
      <c r="D53" s="65"/>
      <c r="E53" s="6">
        <v>8000</v>
      </c>
      <c r="F53" s="28" t="s">
        <v>48</v>
      </c>
      <c r="G53" s="28" t="s">
        <v>6</v>
      </c>
      <c r="H53" s="28">
        <v>3</v>
      </c>
      <c r="I53" s="28" t="s">
        <v>40</v>
      </c>
      <c r="J53" s="28" t="s">
        <v>6</v>
      </c>
      <c r="K53" s="28">
        <v>2</v>
      </c>
      <c r="L53" s="4" t="s">
        <v>36</v>
      </c>
      <c r="M53" s="16">
        <f t="shared" si="1"/>
        <v>48000</v>
      </c>
      <c r="N53" s="16"/>
    </row>
    <row r="54" spans="1:14" ht="21" customHeight="1" x14ac:dyDescent="0.3">
      <c r="A54" s="49"/>
      <c r="B54" s="49"/>
      <c r="C54" s="2">
        <v>5</v>
      </c>
      <c r="D54" s="59" t="s">
        <v>29</v>
      </c>
      <c r="E54" s="59"/>
      <c r="F54" s="59"/>
      <c r="G54" s="59"/>
      <c r="H54" s="59"/>
      <c r="I54" s="59"/>
      <c r="J54" s="59"/>
      <c r="K54" s="59"/>
      <c r="L54" s="60"/>
      <c r="M54" s="3">
        <f>SUM(M55:M56)</f>
        <v>3800000</v>
      </c>
      <c r="N54" s="3"/>
    </row>
    <row r="55" spans="1:14" ht="21" customHeight="1" x14ac:dyDescent="0.3">
      <c r="A55" s="49"/>
      <c r="B55" s="49"/>
      <c r="C55" s="97" t="s">
        <v>55</v>
      </c>
      <c r="D55" s="65"/>
      <c r="E55" s="6">
        <v>10000</v>
      </c>
      <c r="F55" s="28" t="s">
        <v>34</v>
      </c>
      <c r="G55" s="28" t="s">
        <v>6</v>
      </c>
      <c r="H55" s="28">
        <v>100</v>
      </c>
      <c r="I55" s="28" t="s">
        <v>40</v>
      </c>
      <c r="J55" s="28" t="s">
        <v>6</v>
      </c>
      <c r="K55" s="28">
        <v>2</v>
      </c>
      <c r="L55" s="4" t="s">
        <v>36</v>
      </c>
      <c r="M55" s="16">
        <f>E55*H55*K55</f>
        <v>2000000</v>
      </c>
      <c r="N55" s="16" t="s">
        <v>56</v>
      </c>
    </row>
    <row r="56" spans="1:14" ht="21" customHeight="1" x14ac:dyDescent="0.3">
      <c r="A56" s="49"/>
      <c r="B56" s="49"/>
      <c r="C56" s="106"/>
      <c r="D56" s="107"/>
      <c r="E56" s="6">
        <v>10000</v>
      </c>
      <c r="F56" s="28" t="s">
        <v>34</v>
      </c>
      <c r="G56" s="28" t="s">
        <v>6</v>
      </c>
      <c r="H56" s="28">
        <v>90</v>
      </c>
      <c r="I56" s="28" t="s">
        <v>40</v>
      </c>
      <c r="J56" s="28" t="s">
        <v>6</v>
      </c>
      <c r="K56" s="28">
        <v>2</v>
      </c>
      <c r="L56" s="4" t="s">
        <v>36</v>
      </c>
      <c r="M56" s="16">
        <f>E56*H56*K56</f>
        <v>1800000</v>
      </c>
      <c r="N56" s="16" t="s">
        <v>57</v>
      </c>
    </row>
    <row r="57" spans="1:14" ht="21" customHeight="1" x14ac:dyDescent="0.3">
      <c r="A57" s="48" t="s">
        <v>20</v>
      </c>
      <c r="B57" s="91" t="s">
        <v>93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15">
        <f>M58+M75+M78</f>
        <v>30499400</v>
      </c>
      <c r="N57" s="15"/>
    </row>
    <row r="58" spans="1:14" ht="21" customHeight="1" x14ac:dyDescent="0.3">
      <c r="A58" s="49"/>
      <c r="B58" s="48" t="s">
        <v>117</v>
      </c>
      <c r="C58" s="2">
        <v>1</v>
      </c>
      <c r="D58" s="60" t="s">
        <v>157</v>
      </c>
      <c r="E58" s="90"/>
      <c r="F58" s="90"/>
      <c r="G58" s="90"/>
      <c r="H58" s="90"/>
      <c r="I58" s="90"/>
      <c r="J58" s="90"/>
      <c r="K58" s="90"/>
      <c r="L58" s="90"/>
      <c r="M58" s="3">
        <f>SUM(M60:M67,M69:M72,M74)</f>
        <v>4749000</v>
      </c>
      <c r="N58" s="3"/>
    </row>
    <row r="59" spans="1:14" ht="21" customHeight="1" x14ac:dyDescent="0.3">
      <c r="A59" s="49"/>
      <c r="B59" s="49"/>
      <c r="C59" s="92" t="s">
        <v>142</v>
      </c>
      <c r="D59" s="93"/>
      <c r="E59" s="93"/>
      <c r="F59" s="93"/>
      <c r="G59" s="93"/>
      <c r="H59" s="93"/>
      <c r="I59" s="93"/>
      <c r="J59" s="93"/>
      <c r="K59" s="93"/>
      <c r="L59" s="93"/>
      <c r="M59" s="94"/>
      <c r="N59" s="46"/>
    </row>
    <row r="60" spans="1:14" ht="21" customHeight="1" x14ac:dyDescent="0.3">
      <c r="A60" s="49"/>
      <c r="B60" s="49"/>
      <c r="C60" s="82" t="s">
        <v>96</v>
      </c>
      <c r="D60" s="82"/>
      <c r="E60" s="6">
        <v>135000</v>
      </c>
      <c r="F60" s="28" t="s">
        <v>34</v>
      </c>
      <c r="G60" s="28" t="s">
        <v>6</v>
      </c>
      <c r="H60" s="28">
        <v>10</v>
      </c>
      <c r="I60" s="28" t="s">
        <v>40</v>
      </c>
      <c r="J60" s="28"/>
      <c r="K60" s="28"/>
      <c r="L60" s="4"/>
      <c r="M60" s="10">
        <f>E60*H60</f>
        <v>1350000</v>
      </c>
      <c r="N60" s="30"/>
    </row>
    <row r="61" spans="1:14" ht="21" customHeight="1" x14ac:dyDescent="0.3">
      <c r="A61" s="49"/>
      <c r="B61" s="49"/>
      <c r="C61" s="82" t="s">
        <v>97</v>
      </c>
      <c r="D61" s="82"/>
      <c r="E61" s="6">
        <v>62500</v>
      </c>
      <c r="F61" s="28" t="s">
        <v>34</v>
      </c>
      <c r="G61" s="28" t="s">
        <v>6</v>
      </c>
      <c r="H61" s="28">
        <v>2</v>
      </c>
      <c r="I61" s="28" t="s">
        <v>45</v>
      </c>
      <c r="J61" s="28" t="s">
        <v>6</v>
      </c>
      <c r="K61" s="28">
        <v>3</v>
      </c>
      <c r="L61" s="4" t="s">
        <v>98</v>
      </c>
      <c r="M61" s="10">
        <f>E61*H61*K61</f>
        <v>375000</v>
      </c>
      <c r="N61" s="30"/>
    </row>
    <row r="62" spans="1:14" ht="21" customHeight="1" x14ac:dyDescent="0.3">
      <c r="A62" s="49"/>
      <c r="B62" s="49"/>
      <c r="C62" s="70" t="s">
        <v>114</v>
      </c>
      <c r="D62" s="71"/>
      <c r="E62" s="6">
        <v>50000</v>
      </c>
      <c r="F62" s="28" t="s">
        <v>86</v>
      </c>
      <c r="G62" s="28" t="s">
        <v>6</v>
      </c>
      <c r="H62" s="28">
        <v>2</v>
      </c>
      <c r="I62" s="28" t="s">
        <v>115</v>
      </c>
      <c r="J62" s="28" t="s">
        <v>6</v>
      </c>
      <c r="K62" s="28">
        <v>3</v>
      </c>
      <c r="L62" s="4" t="s">
        <v>98</v>
      </c>
      <c r="M62" s="10">
        <f>E62*H62*K62</f>
        <v>300000</v>
      </c>
      <c r="N62" s="30"/>
    </row>
    <row r="63" spans="1:14" ht="21" customHeight="1" x14ac:dyDescent="0.3">
      <c r="A63" s="49"/>
      <c r="B63" s="49"/>
      <c r="C63" s="80" t="s">
        <v>99</v>
      </c>
      <c r="D63" s="89"/>
      <c r="E63" s="6">
        <v>25000</v>
      </c>
      <c r="F63" s="28" t="s">
        <v>34</v>
      </c>
      <c r="G63" s="28" t="s">
        <v>6</v>
      </c>
      <c r="H63" s="28">
        <v>10</v>
      </c>
      <c r="I63" s="28" t="s">
        <v>40</v>
      </c>
      <c r="J63" s="28"/>
      <c r="K63" s="28"/>
      <c r="L63" s="4"/>
      <c r="M63" s="10">
        <f>E63*H63</f>
        <v>250000</v>
      </c>
      <c r="N63" s="30"/>
    </row>
    <row r="64" spans="1:14" ht="21" customHeight="1" x14ac:dyDescent="0.3">
      <c r="A64" s="49"/>
      <c r="B64" s="49"/>
      <c r="C64" s="70" t="s">
        <v>46</v>
      </c>
      <c r="D64" s="71"/>
      <c r="E64" s="6">
        <v>50000</v>
      </c>
      <c r="F64" s="28" t="s">
        <v>86</v>
      </c>
      <c r="G64" s="28" t="s">
        <v>6</v>
      </c>
      <c r="H64" s="28">
        <v>1</v>
      </c>
      <c r="I64" s="28" t="s">
        <v>87</v>
      </c>
      <c r="J64" s="28"/>
      <c r="K64" s="28"/>
      <c r="L64" s="4"/>
      <c r="M64" s="10">
        <f>E64*H64</f>
        <v>50000</v>
      </c>
      <c r="N64" s="30"/>
    </row>
    <row r="65" spans="1:14" ht="21" customHeight="1" x14ac:dyDescent="0.3">
      <c r="A65" s="49"/>
      <c r="B65" s="49"/>
      <c r="C65" s="70" t="s">
        <v>100</v>
      </c>
      <c r="D65" s="71"/>
      <c r="E65" s="6">
        <v>310000</v>
      </c>
      <c r="F65" s="28" t="s">
        <v>86</v>
      </c>
      <c r="G65" s="28" t="s">
        <v>6</v>
      </c>
      <c r="H65" s="28">
        <v>3</v>
      </c>
      <c r="I65" s="28" t="s">
        <v>98</v>
      </c>
      <c r="J65" s="28"/>
      <c r="K65" s="28"/>
      <c r="L65" s="4"/>
      <c r="M65" s="10">
        <f>E65*H65</f>
        <v>930000</v>
      </c>
      <c r="N65" s="30"/>
    </row>
    <row r="66" spans="1:14" ht="21" customHeight="1" x14ac:dyDescent="0.3">
      <c r="A66" s="49"/>
      <c r="B66" s="49"/>
      <c r="C66" s="70" t="s">
        <v>101</v>
      </c>
      <c r="D66" s="71"/>
      <c r="E66" s="6">
        <v>8000</v>
      </c>
      <c r="F66" s="28" t="s">
        <v>86</v>
      </c>
      <c r="G66" s="28" t="s">
        <v>6</v>
      </c>
      <c r="H66" s="28">
        <v>10</v>
      </c>
      <c r="I66" s="28" t="s">
        <v>102</v>
      </c>
      <c r="J66" s="28" t="s">
        <v>6</v>
      </c>
      <c r="K66" s="28">
        <v>7</v>
      </c>
      <c r="L66" s="4" t="s">
        <v>92</v>
      </c>
      <c r="M66" s="10">
        <f>E66*H66*K66</f>
        <v>560000</v>
      </c>
      <c r="N66" s="30"/>
    </row>
    <row r="67" spans="1:14" ht="21" customHeight="1" x14ac:dyDescent="0.3">
      <c r="A67" s="49"/>
      <c r="B67" s="49"/>
      <c r="C67" s="70" t="s">
        <v>116</v>
      </c>
      <c r="D67" s="71"/>
      <c r="E67" s="6">
        <v>2000</v>
      </c>
      <c r="F67" s="28" t="s">
        <v>86</v>
      </c>
      <c r="G67" s="28" t="s">
        <v>6</v>
      </c>
      <c r="H67" s="28">
        <v>10</v>
      </c>
      <c r="I67" s="28" t="s">
        <v>102</v>
      </c>
      <c r="J67" s="28" t="s">
        <v>6</v>
      </c>
      <c r="K67" s="28">
        <v>7</v>
      </c>
      <c r="L67" s="4" t="s">
        <v>92</v>
      </c>
      <c r="M67" s="10">
        <f>E67*H67*K67</f>
        <v>140000</v>
      </c>
      <c r="N67" s="30"/>
    </row>
    <row r="68" spans="1:14" ht="21" customHeight="1" x14ac:dyDescent="0.3">
      <c r="A68" s="49"/>
      <c r="B68" s="49"/>
      <c r="C68" s="92" t="s">
        <v>143</v>
      </c>
      <c r="D68" s="93"/>
      <c r="E68" s="93"/>
      <c r="F68" s="93"/>
      <c r="G68" s="93"/>
      <c r="H68" s="93"/>
      <c r="I68" s="93"/>
      <c r="J68" s="93"/>
      <c r="K68" s="93"/>
      <c r="L68" s="93"/>
      <c r="M68" s="94"/>
      <c r="N68" s="46"/>
    </row>
    <row r="69" spans="1:14" ht="21" customHeight="1" x14ac:dyDescent="0.3">
      <c r="A69" s="49"/>
      <c r="B69" s="49"/>
      <c r="C69" s="82" t="s">
        <v>17</v>
      </c>
      <c r="D69" s="82"/>
      <c r="E69" s="6">
        <v>24000</v>
      </c>
      <c r="F69" s="28" t="s">
        <v>34</v>
      </c>
      <c r="G69" s="28" t="s">
        <v>6</v>
      </c>
      <c r="H69" s="28">
        <v>1</v>
      </c>
      <c r="I69" s="28" t="s">
        <v>36</v>
      </c>
      <c r="J69" s="28"/>
      <c r="K69" s="28"/>
      <c r="L69" s="4"/>
      <c r="M69" s="10">
        <f>E69*H69</f>
        <v>24000</v>
      </c>
      <c r="N69" s="30"/>
    </row>
    <row r="70" spans="1:14" ht="21" customHeight="1" x14ac:dyDescent="0.3">
      <c r="A70" s="49"/>
      <c r="B70" s="49"/>
      <c r="C70" s="82" t="s">
        <v>144</v>
      </c>
      <c r="D70" s="82"/>
      <c r="E70" s="6">
        <v>220000</v>
      </c>
      <c r="F70" s="28" t="s">
        <v>34</v>
      </c>
      <c r="G70" s="28" t="s">
        <v>6</v>
      </c>
      <c r="H70" s="28">
        <v>1</v>
      </c>
      <c r="I70" s="28" t="s">
        <v>36</v>
      </c>
      <c r="J70" s="28"/>
      <c r="K70" s="28"/>
      <c r="L70" s="4"/>
      <c r="M70" s="10">
        <f>E70*H70</f>
        <v>220000</v>
      </c>
      <c r="N70" s="30"/>
    </row>
    <row r="71" spans="1:14" ht="21" customHeight="1" x14ac:dyDescent="0.3">
      <c r="A71" s="49"/>
      <c r="B71" s="49"/>
      <c r="C71" s="70" t="s">
        <v>145</v>
      </c>
      <c r="D71" s="71"/>
      <c r="E71" s="6">
        <v>180000</v>
      </c>
      <c r="F71" s="28" t="s">
        <v>86</v>
      </c>
      <c r="G71" s="28" t="s">
        <v>6</v>
      </c>
      <c r="H71" s="28">
        <v>1</v>
      </c>
      <c r="I71" s="28" t="s">
        <v>92</v>
      </c>
      <c r="J71" s="28"/>
      <c r="K71" s="28"/>
      <c r="L71" s="4"/>
      <c r="M71" s="10">
        <f>E71*H71</f>
        <v>180000</v>
      </c>
      <c r="N71" s="30"/>
    </row>
    <row r="72" spans="1:14" ht="21" customHeight="1" x14ac:dyDescent="0.3">
      <c r="A72" s="49"/>
      <c r="B72" s="49"/>
      <c r="C72" s="80" t="s">
        <v>146</v>
      </c>
      <c r="D72" s="89"/>
      <c r="E72" s="6">
        <v>2000</v>
      </c>
      <c r="F72" s="28" t="s">
        <v>34</v>
      </c>
      <c r="G72" s="28" t="s">
        <v>6</v>
      </c>
      <c r="H72" s="28">
        <v>10</v>
      </c>
      <c r="I72" s="28" t="s">
        <v>40</v>
      </c>
      <c r="J72" s="28"/>
      <c r="K72" s="28"/>
      <c r="L72" s="4"/>
      <c r="M72" s="10">
        <f>E72*H72</f>
        <v>20000</v>
      </c>
      <c r="N72" s="30"/>
    </row>
    <row r="73" spans="1:14" ht="21" customHeight="1" x14ac:dyDescent="0.3">
      <c r="A73" s="49"/>
      <c r="B73" s="49"/>
      <c r="C73" s="103" t="s">
        <v>147</v>
      </c>
      <c r="D73" s="104"/>
      <c r="E73" s="104"/>
      <c r="F73" s="104"/>
      <c r="G73" s="104"/>
      <c r="H73" s="104"/>
      <c r="I73" s="104"/>
      <c r="J73" s="104"/>
      <c r="K73" s="104"/>
      <c r="L73" s="104"/>
      <c r="M73" s="105"/>
      <c r="N73" s="30"/>
    </row>
    <row r="74" spans="1:14" ht="21" customHeight="1" x14ac:dyDescent="0.3">
      <c r="A74" s="49"/>
      <c r="B74" s="49"/>
      <c r="C74" s="70" t="s">
        <v>148</v>
      </c>
      <c r="D74" s="71"/>
      <c r="E74" s="6">
        <v>50000</v>
      </c>
      <c r="F74" s="28" t="s">
        <v>86</v>
      </c>
      <c r="G74" s="28" t="s">
        <v>113</v>
      </c>
      <c r="H74" s="28">
        <v>7</v>
      </c>
      <c r="I74" s="28" t="s">
        <v>102</v>
      </c>
      <c r="J74" s="28" t="s">
        <v>113</v>
      </c>
      <c r="K74" s="28">
        <v>1</v>
      </c>
      <c r="L74" s="4" t="s">
        <v>92</v>
      </c>
      <c r="M74" s="10">
        <f>E74*H74*K74</f>
        <v>350000</v>
      </c>
      <c r="N74" s="30"/>
    </row>
    <row r="75" spans="1:14" ht="21" customHeight="1" x14ac:dyDescent="0.3">
      <c r="A75" s="49"/>
      <c r="B75" s="49"/>
      <c r="C75" s="2">
        <v>2</v>
      </c>
      <c r="D75" s="59" t="s">
        <v>95</v>
      </c>
      <c r="E75" s="59"/>
      <c r="F75" s="59"/>
      <c r="G75" s="59"/>
      <c r="H75" s="59"/>
      <c r="I75" s="59"/>
      <c r="J75" s="59"/>
      <c r="K75" s="59"/>
      <c r="L75" s="60"/>
      <c r="M75" s="3">
        <f>SUM(M76:M77)</f>
        <v>2300000</v>
      </c>
      <c r="N75" s="3"/>
    </row>
    <row r="76" spans="1:14" s="5" customFormat="1" ht="21" customHeight="1" x14ac:dyDescent="0.3">
      <c r="A76" s="49"/>
      <c r="B76" s="49"/>
      <c r="C76" s="70" t="s">
        <v>103</v>
      </c>
      <c r="D76" s="71"/>
      <c r="E76" s="6">
        <v>5000</v>
      </c>
      <c r="F76" s="28" t="s">
        <v>34</v>
      </c>
      <c r="G76" s="28" t="s">
        <v>6</v>
      </c>
      <c r="H76" s="28">
        <v>30</v>
      </c>
      <c r="I76" s="28" t="s">
        <v>36</v>
      </c>
      <c r="J76" s="28" t="s">
        <v>6</v>
      </c>
      <c r="K76" s="28">
        <v>12</v>
      </c>
      <c r="L76" s="4" t="s">
        <v>36</v>
      </c>
      <c r="M76" s="10">
        <f>E76*H76*K76</f>
        <v>1800000</v>
      </c>
      <c r="N76" s="30"/>
    </row>
    <row r="77" spans="1:14" s="5" customFormat="1" ht="21" customHeight="1" x14ac:dyDescent="0.3">
      <c r="A77" s="49"/>
      <c r="B77" s="49"/>
      <c r="C77" s="70" t="s">
        <v>104</v>
      </c>
      <c r="D77" s="71"/>
      <c r="E77" s="28">
        <v>500000</v>
      </c>
      <c r="F77" s="28" t="s">
        <v>34</v>
      </c>
      <c r="G77" s="28" t="s">
        <v>6</v>
      </c>
      <c r="H77" s="28">
        <v>1</v>
      </c>
      <c r="I77" s="28" t="s">
        <v>36</v>
      </c>
      <c r="J77" s="28"/>
      <c r="K77" s="28"/>
      <c r="L77" s="4"/>
      <c r="M77" s="30">
        <f>E77*H77</f>
        <v>500000</v>
      </c>
      <c r="N77" s="41"/>
    </row>
    <row r="78" spans="1:14" ht="21" customHeight="1" x14ac:dyDescent="0.3">
      <c r="A78" s="49"/>
      <c r="B78" s="49"/>
      <c r="C78" s="2">
        <v>3</v>
      </c>
      <c r="D78" s="59" t="s">
        <v>72</v>
      </c>
      <c r="E78" s="59"/>
      <c r="F78" s="59"/>
      <c r="G78" s="59"/>
      <c r="H78" s="59"/>
      <c r="I78" s="59"/>
      <c r="J78" s="59"/>
      <c r="K78" s="59"/>
      <c r="L78" s="60"/>
      <c r="M78" s="3">
        <f>SUM(M79:M81)</f>
        <v>23450400</v>
      </c>
      <c r="N78" s="3"/>
    </row>
    <row r="79" spans="1:14" ht="21" customHeight="1" x14ac:dyDescent="0.3">
      <c r="A79" s="49"/>
      <c r="B79" s="49"/>
      <c r="C79" s="54" t="s">
        <v>118</v>
      </c>
      <c r="D79" s="55"/>
      <c r="E79" s="6">
        <v>800000</v>
      </c>
      <c r="F79" s="28" t="s">
        <v>34</v>
      </c>
      <c r="G79" s="28" t="s">
        <v>6</v>
      </c>
      <c r="H79" s="28">
        <v>12</v>
      </c>
      <c r="I79" s="28" t="s">
        <v>36</v>
      </c>
      <c r="J79" s="28" t="s">
        <v>6</v>
      </c>
      <c r="K79" s="28">
        <v>2</v>
      </c>
      <c r="L79" s="4" t="s">
        <v>40</v>
      </c>
      <c r="M79" s="16">
        <f>E79*H79*K79</f>
        <v>19200000</v>
      </c>
      <c r="N79" s="17"/>
    </row>
    <row r="80" spans="1:14" ht="21" customHeight="1" x14ac:dyDescent="0.3">
      <c r="A80" s="49"/>
      <c r="B80" s="49"/>
      <c r="C80" s="54" t="s">
        <v>119</v>
      </c>
      <c r="D80" s="55"/>
      <c r="E80" s="6">
        <v>66660</v>
      </c>
      <c r="F80" s="28" t="s">
        <v>34</v>
      </c>
      <c r="G80" s="28" t="s">
        <v>6</v>
      </c>
      <c r="H80" s="28">
        <v>12</v>
      </c>
      <c r="I80" s="28" t="s">
        <v>36</v>
      </c>
      <c r="J80" s="28" t="s">
        <v>6</v>
      </c>
      <c r="K80" s="28">
        <v>2</v>
      </c>
      <c r="L80" s="4" t="s">
        <v>102</v>
      </c>
      <c r="M80" s="16">
        <f>E80*H80*K80</f>
        <v>1599840</v>
      </c>
      <c r="N80" s="17"/>
    </row>
    <row r="81" spans="1:14" ht="21" customHeight="1" x14ac:dyDescent="0.3">
      <c r="A81" s="50"/>
      <c r="B81" s="50"/>
      <c r="C81" s="54" t="s">
        <v>121</v>
      </c>
      <c r="D81" s="55"/>
      <c r="E81" s="6">
        <v>110440</v>
      </c>
      <c r="F81" s="28" t="s">
        <v>86</v>
      </c>
      <c r="G81" s="28" t="s">
        <v>6</v>
      </c>
      <c r="H81" s="28">
        <v>12</v>
      </c>
      <c r="I81" s="28" t="s">
        <v>92</v>
      </c>
      <c r="J81" s="28" t="s">
        <v>6</v>
      </c>
      <c r="K81" s="28">
        <v>2</v>
      </c>
      <c r="L81" s="4" t="s">
        <v>102</v>
      </c>
      <c r="M81" s="16">
        <f>E81*H81*K81</f>
        <v>2650560</v>
      </c>
      <c r="N81" s="17"/>
    </row>
    <row r="82" spans="1:14" ht="21" customHeight="1" x14ac:dyDescent="0.3">
      <c r="A82" s="86" t="s">
        <v>3</v>
      </c>
      <c r="B82" s="102" t="s">
        <v>80</v>
      </c>
      <c r="C82" s="98"/>
      <c r="D82" s="98"/>
      <c r="E82" s="98"/>
      <c r="F82" s="98"/>
      <c r="G82" s="98"/>
      <c r="H82" s="98"/>
      <c r="I82" s="98"/>
      <c r="J82" s="98"/>
      <c r="K82" s="98"/>
      <c r="L82" s="99"/>
      <c r="M82" s="15">
        <f>M89+M100+M107+M113+M115+M105+M83</f>
        <v>64416000</v>
      </c>
      <c r="N82" s="15"/>
    </row>
    <row r="83" spans="1:14" ht="21" customHeight="1" x14ac:dyDescent="0.3">
      <c r="A83" s="87"/>
      <c r="B83" s="100" t="s">
        <v>84</v>
      </c>
      <c r="C83" s="2">
        <v>1</v>
      </c>
      <c r="D83" s="60" t="s">
        <v>120</v>
      </c>
      <c r="E83" s="90"/>
      <c r="F83" s="90"/>
      <c r="G83" s="90"/>
      <c r="H83" s="90"/>
      <c r="I83" s="90"/>
      <c r="J83" s="90"/>
      <c r="K83" s="90"/>
      <c r="L83" s="90"/>
      <c r="M83" s="3">
        <f>SUM(M84:M88)</f>
        <v>8210000</v>
      </c>
      <c r="N83" s="3"/>
    </row>
    <row r="84" spans="1:14" s="5" customFormat="1" ht="21" customHeight="1" x14ac:dyDescent="0.3">
      <c r="A84" s="87"/>
      <c r="B84" s="101"/>
      <c r="C84" s="70" t="s">
        <v>122</v>
      </c>
      <c r="D84" s="71"/>
      <c r="E84" s="6">
        <v>100000</v>
      </c>
      <c r="F84" s="28" t="s">
        <v>86</v>
      </c>
      <c r="G84" s="28" t="s">
        <v>6</v>
      </c>
      <c r="H84" s="28">
        <v>2</v>
      </c>
      <c r="I84" s="28" t="s">
        <v>92</v>
      </c>
      <c r="J84" s="28" t="s">
        <v>139</v>
      </c>
      <c r="K84" s="28">
        <v>4</v>
      </c>
      <c r="L84" s="4" t="s">
        <v>102</v>
      </c>
      <c r="M84" s="10">
        <f>E84*H84*K84</f>
        <v>800000</v>
      </c>
      <c r="N84" s="30"/>
    </row>
    <row r="85" spans="1:14" s="5" customFormat="1" ht="21" customHeight="1" x14ac:dyDescent="0.3">
      <c r="A85" s="87"/>
      <c r="B85" s="101"/>
      <c r="C85" s="70" t="s">
        <v>123</v>
      </c>
      <c r="D85" s="71"/>
      <c r="E85" s="6">
        <v>2000</v>
      </c>
      <c r="F85" s="28" t="s">
        <v>86</v>
      </c>
      <c r="G85" s="28" t="s">
        <v>6</v>
      </c>
      <c r="H85" s="28">
        <v>500</v>
      </c>
      <c r="I85" s="28" t="s">
        <v>63</v>
      </c>
      <c r="J85" s="28"/>
      <c r="K85" s="28"/>
      <c r="L85" s="4"/>
      <c r="M85" s="42">
        <f>E85*H85</f>
        <v>1000000</v>
      </c>
      <c r="N85" s="41"/>
    </row>
    <row r="86" spans="1:14" s="5" customFormat="1" ht="21" customHeight="1" x14ac:dyDescent="0.3">
      <c r="A86" s="87"/>
      <c r="B86" s="101"/>
      <c r="C86" s="70" t="s">
        <v>137</v>
      </c>
      <c r="D86" s="71"/>
      <c r="E86" s="12">
        <v>4800</v>
      </c>
      <c r="F86" s="28" t="s">
        <v>86</v>
      </c>
      <c r="G86" s="28" t="s">
        <v>6</v>
      </c>
      <c r="H86" s="28">
        <v>1000</v>
      </c>
      <c r="I86" s="28" t="s">
        <v>140</v>
      </c>
      <c r="J86" s="28"/>
      <c r="K86" s="28"/>
      <c r="L86" s="4"/>
      <c r="M86" s="42">
        <f>E86*H86</f>
        <v>4800000</v>
      </c>
      <c r="N86" s="41"/>
    </row>
    <row r="87" spans="1:14" s="5" customFormat="1" ht="21" customHeight="1" x14ac:dyDescent="0.3">
      <c r="A87" s="87"/>
      <c r="B87" s="101"/>
      <c r="C87" s="82" t="s">
        <v>138</v>
      </c>
      <c r="D87" s="82"/>
      <c r="E87" s="28">
        <v>50000</v>
      </c>
      <c r="F87" s="28" t="s">
        <v>34</v>
      </c>
      <c r="G87" s="28" t="s">
        <v>6</v>
      </c>
      <c r="H87" s="28">
        <v>1</v>
      </c>
      <c r="I87" s="28" t="s">
        <v>36</v>
      </c>
      <c r="J87" s="28" t="s">
        <v>113</v>
      </c>
      <c r="K87" s="28">
        <v>10</v>
      </c>
      <c r="L87" s="4" t="s">
        <v>102</v>
      </c>
      <c r="M87" s="30">
        <f>+E87*H87*K87</f>
        <v>500000</v>
      </c>
      <c r="N87" s="41"/>
    </row>
    <row r="88" spans="1:14" s="5" customFormat="1" ht="21" customHeight="1" x14ac:dyDescent="0.3">
      <c r="A88" s="87"/>
      <c r="B88" s="101"/>
      <c r="C88" s="70" t="s">
        <v>141</v>
      </c>
      <c r="D88" s="71"/>
      <c r="E88" s="28">
        <v>1110000</v>
      </c>
      <c r="F88" s="28" t="s">
        <v>86</v>
      </c>
      <c r="G88" s="28" t="s">
        <v>6</v>
      </c>
      <c r="H88" s="28">
        <v>1</v>
      </c>
      <c r="I88" s="28" t="s">
        <v>92</v>
      </c>
      <c r="J88" s="28"/>
      <c r="K88" s="28"/>
      <c r="L88" s="4"/>
      <c r="M88" s="30">
        <f>E88*H88</f>
        <v>1110000</v>
      </c>
      <c r="N88" s="41"/>
    </row>
    <row r="89" spans="1:14" ht="21" customHeight="1" x14ac:dyDescent="0.3">
      <c r="A89" s="87"/>
      <c r="B89" s="101"/>
      <c r="C89" s="2">
        <v>2</v>
      </c>
      <c r="D89" s="60" t="s">
        <v>81</v>
      </c>
      <c r="E89" s="90"/>
      <c r="F89" s="90"/>
      <c r="G89" s="90"/>
      <c r="H89" s="90"/>
      <c r="I89" s="90"/>
      <c r="J89" s="90"/>
      <c r="K89" s="90"/>
      <c r="L89" s="90"/>
      <c r="M89" s="3">
        <f>SUM(M90:M99)</f>
        <v>6856000</v>
      </c>
      <c r="N89" s="3"/>
    </row>
    <row r="90" spans="1:14" ht="21" customHeight="1" x14ac:dyDescent="0.3">
      <c r="A90" s="87"/>
      <c r="B90" s="101"/>
      <c r="C90" s="82" t="s">
        <v>77</v>
      </c>
      <c r="D90" s="82"/>
      <c r="E90" s="6">
        <v>60000</v>
      </c>
      <c r="F90" s="28" t="s">
        <v>34</v>
      </c>
      <c r="G90" s="28" t="s">
        <v>6</v>
      </c>
      <c r="H90" s="28">
        <v>12</v>
      </c>
      <c r="I90" s="28" t="s">
        <v>36</v>
      </c>
      <c r="J90" s="28"/>
      <c r="K90" s="28"/>
      <c r="L90" s="4"/>
      <c r="M90" s="10">
        <f t="shared" ref="M90:M96" si="2">E90*H90</f>
        <v>720000</v>
      </c>
      <c r="N90" s="30"/>
    </row>
    <row r="91" spans="1:14" ht="21" customHeight="1" x14ac:dyDescent="0.3">
      <c r="A91" s="87"/>
      <c r="B91" s="101"/>
      <c r="C91" s="82" t="s">
        <v>82</v>
      </c>
      <c r="D91" s="82"/>
      <c r="E91" s="6">
        <v>33000</v>
      </c>
      <c r="F91" s="28" t="s">
        <v>34</v>
      </c>
      <c r="G91" s="28" t="s">
        <v>6</v>
      </c>
      <c r="H91" s="28">
        <v>12</v>
      </c>
      <c r="I91" s="28" t="s">
        <v>36</v>
      </c>
      <c r="J91" s="28"/>
      <c r="K91" s="28"/>
      <c r="L91" s="4"/>
      <c r="M91" s="10">
        <f t="shared" si="2"/>
        <v>396000</v>
      </c>
      <c r="N91" s="30"/>
    </row>
    <row r="92" spans="1:14" ht="21" customHeight="1" x14ac:dyDescent="0.3">
      <c r="A92" s="87"/>
      <c r="B92" s="101"/>
      <c r="C92" s="80" t="s">
        <v>88</v>
      </c>
      <c r="D92" s="89"/>
      <c r="E92" s="6">
        <v>20000</v>
      </c>
      <c r="F92" s="28" t="s">
        <v>34</v>
      </c>
      <c r="G92" s="28" t="s">
        <v>6</v>
      </c>
      <c r="H92" s="28">
        <v>2</v>
      </c>
      <c r="I92" s="28" t="s">
        <v>40</v>
      </c>
      <c r="J92" s="28"/>
      <c r="K92" s="28"/>
      <c r="L92" s="4"/>
      <c r="M92" s="10">
        <f t="shared" si="2"/>
        <v>40000</v>
      </c>
      <c r="N92" s="30"/>
    </row>
    <row r="93" spans="1:14" ht="21" customHeight="1" x14ac:dyDescent="0.3">
      <c r="A93" s="87"/>
      <c r="B93" s="101"/>
      <c r="C93" s="70" t="s">
        <v>89</v>
      </c>
      <c r="D93" s="71"/>
      <c r="E93" s="28">
        <v>600000</v>
      </c>
      <c r="F93" s="28" t="s">
        <v>34</v>
      </c>
      <c r="G93" s="28" t="s">
        <v>6</v>
      </c>
      <c r="H93" s="28">
        <v>1</v>
      </c>
      <c r="I93" s="28" t="s">
        <v>36</v>
      </c>
      <c r="J93" s="28"/>
      <c r="K93" s="28"/>
      <c r="L93" s="4"/>
      <c r="M93" s="10">
        <f t="shared" si="2"/>
        <v>600000</v>
      </c>
      <c r="N93" s="30"/>
    </row>
    <row r="94" spans="1:14" ht="21" customHeight="1" x14ac:dyDescent="0.3">
      <c r="A94" s="87"/>
      <c r="B94" s="101"/>
      <c r="C94" s="70" t="s">
        <v>105</v>
      </c>
      <c r="D94" s="71"/>
      <c r="E94" s="28">
        <v>50000</v>
      </c>
      <c r="F94" s="28" t="s">
        <v>70</v>
      </c>
      <c r="G94" s="28" t="s">
        <v>78</v>
      </c>
      <c r="H94" s="28">
        <v>12</v>
      </c>
      <c r="I94" s="28" t="s">
        <v>79</v>
      </c>
      <c r="J94" s="28"/>
      <c r="K94" s="28"/>
      <c r="L94" s="4"/>
      <c r="M94" s="10">
        <f t="shared" si="2"/>
        <v>600000</v>
      </c>
      <c r="N94" s="30"/>
    </row>
    <row r="95" spans="1:14" ht="21" customHeight="1" x14ac:dyDescent="0.3">
      <c r="A95" s="87"/>
      <c r="B95" s="101"/>
      <c r="C95" s="70" t="s">
        <v>106</v>
      </c>
      <c r="D95" s="71"/>
      <c r="E95" s="28">
        <v>50000</v>
      </c>
      <c r="F95" s="28" t="s">
        <v>34</v>
      </c>
      <c r="G95" s="28" t="s">
        <v>78</v>
      </c>
      <c r="H95" s="28">
        <v>12</v>
      </c>
      <c r="I95" s="28" t="s">
        <v>36</v>
      </c>
      <c r="J95" s="28"/>
      <c r="K95" s="28"/>
      <c r="L95" s="4"/>
      <c r="M95" s="10">
        <f t="shared" si="2"/>
        <v>600000</v>
      </c>
      <c r="N95" s="30"/>
    </row>
    <row r="96" spans="1:14" ht="21" customHeight="1" x14ac:dyDescent="0.3">
      <c r="A96" s="87"/>
      <c r="B96" s="101"/>
      <c r="C96" s="70" t="s">
        <v>107</v>
      </c>
      <c r="D96" s="71"/>
      <c r="E96" s="28">
        <v>120000</v>
      </c>
      <c r="F96" s="28" t="s">
        <v>86</v>
      </c>
      <c r="G96" s="28" t="s">
        <v>78</v>
      </c>
      <c r="H96" s="28">
        <v>12</v>
      </c>
      <c r="I96" s="28" t="s">
        <v>92</v>
      </c>
      <c r="J96" s="28"/>
      <c r="K96" s="28"/>
      <c r="L96" s="4"/>
      <c r="M96" s="10">
        <f t="shared" si="2"/>
        <v>1440000</v>
      </c>
      <c r="N96" s="30"/>
    </row>
    <row r="97" spans="1:14" ht="21" customHeight="1" x14ac:dyDescent="0.3">
      <c r="A97" s="87"/>
      <c r="B97" s="101"/>
      <c r="C97" s="70" t="s">
        <v>85</v>
      </c>
      <c r="D97" s="71"/>
      <c r="E97" s="6">
        <v>50</v>
      </c>
      <c r="F97" s="28" t="s">
        <v>86</v>
      </c>
      <c r="G97" s="28" t="s">
        <v>6</v>
      </c>
      <c r="H97" s="28">
        <v>500</v>
      </c>
      <c r="I97" s="28" t="s">
        <v>87</v>
      </c>
      <c r="J97" s="28" t="s">
        <v>6</v>
      </c>
      <c r="K97" s="28">
        <v>12</v>
      </c>
      <c r="L97" s="4" t="s">
        <v>36</v>
      </c>
      <c r="M97" s="10">
        <f>E97*H97*K97</f>
        <v>300000</v>
      </c>
      <c r="N97" s="30"/>
    </row>
    <row r="98" spans="1:14" ht="21" customHeight="1" x14ac:dyDescent="0.3">
      <c r="A98" s="87"/>
      <c r="B98" s="101"/>
      <c r="C98" s="70" t="s">
        <v>108</v>
      </c>
      <c r="D98" s="71"/>
      <c r="E98" s="12">
        <v>150000</v>
      </c>
      <c r="F98" s="28" t="s">
        <v>86</v>
      </c>
      <c r="G98" s="28" t="s">
        <v>6</v>
      </c>
      <c r="H98" s="28">
        <v>12</v>
      </c>
      <c r="I98" s="28" t="s">
        <v>92</v>
      </c>
      <c r="J98" s="28"/>
      <c r="K98" s="28"/>
      <c r="L98" s="4"/>
      <c r="M98" s="10">
        <f t="shared" ref="M98:M99" si="3">E98*H98</f>
        <v>1800000</v>
      </c>
      <c r="N98" s="30"/>
    </row>
    <row r="99" spans="1:14" ht="21" customHeight="1" x14ac:dyDescent="0.3">
      <c r="A99" s="87"/>
      <c r="B99" s="101"/>
      <c r="C99" s="70" t="s">
        <v>109</v>
      </c>
      <c r="D99" s="71"/>
      <c r="E99" s="28">
        <v>30000</v>
      </c>
      <c r="F99" s="28" t="s">
        <v>86</v>
      </c>
      <c r="G99" s="28" t="s">
        <v>6</v>
      </c>
      <c r="H99" s="28">
        <v>12</v>
      </c>
      <c r="I99" s="28" t="s">
        <v>92</v>
      </c>
      <c r="J99" s="28"/>
      <c r="K99" s="28"/>
      <c r="L99" s="4"/>
      <c r="M99" s="10">
        <f t="shared" si="3"/>
        <v>360000</v>
      </c>
      <c r="N99" s="30"/>
    </row>
    <row r="100" spans="1:14" ht="21" customHeight="1" x14ac:dyDescent="0.3">
      <c r="A100" s="87"/>
      <c r="B100" s="101"/>
      <c r="C100" s="2">
        <v>3</v>
      </c>
      <c r="D100" s="60" t="s">
        <v>110</v>
      </c>
      <c r="E100" s="90"/>
      <c r="F100" s="90"/>
      <c r="G100" s="90"/>
      <c r="H100" s="90"/>
      <c r="I100" s="90"/>
      <c r="J100" s="90"/>
      <c r="K100" s="90"/>
      <c r="L100" s="90"/>
      <c r="M100" s="3">
        <f>SUM(M101:M104)</f>
        <v>6720000</v>
      </c>
      <c r="N100" s="3"/>
    </row>
    <row r="101" spans="1:14" s="5" customFormat="1" ht="21" customHeight="1" x14ac:dyDescent="0.3">
      <c r="A101" s="87"/>
      <c r="B101" s="101"/>
      <c r="C101" s="70" t="s">
        <v>91</v>
      </c>
      <c r="D101" s="71"/>
      <c r="E101" s="6">
        <v>50000</v>
      </c>
      <c r="F101" s="28" t="s">
        <v>86</v>
      </c>
      <c r="G101" s="28" t="s">
        <v>6</v>
      </c>
      <c r="H101" s="28">
        <v>12</v>
      </c>
      <c r="I101" s="28" t="s">
        <v>92</v>
      </c>
      <c r="J101" s="28"/>
      <c r="K101" s="28"/>
      <c r="L101" s="4"/>
      <c r="M101" s="10">
        <f>E101*H101</f>
        <v>600000</v>
      </c>
      <c r="N101" s="30"/>
    </row>
    <row r="102" spans="1:14" s="5" customFormat="1" ht="21" customHeight="1" x14ac:dyDescent="0.3">
      <c r="A102" s="87"/>
      <c r="B102" s="101"/>
      <c r="C102" s="70" t="s">
        <v>90</v>
      </c>
      <c r="D102" s="71"/>
      <c r="E102" s="6">
        <v>100000</v>
      </c>
      <c r="F102" s="28" t="s">
        <v>86</v>
      </c>
      <c r="G102" s="28" t="s">
        <v>6</v>
      </c>
      <c r="H102" s="28">
        <v>12</v>
      </c>
      <c r="I102" s="28" t="s">
        <v>92</v>
      </c>
      <c r="J102" s="28"/>
      <c r="K102" s="28"/>
      <c r="L102" s="4"/>
      <c r="M102" s="42">
        <f>E102*H102</f>
        <v>1200000</v>
      </c>
      <c r="N102" s="41"/>
    </row>
    <row r="103" spans="1:14" s="5" customFormat="1" ht="21" customHeight="1" x14ac:dyDescent="0.3">
      <c r="A103" s="87"/>
      <c r="B103" s="101"/>
      <c r="C103" s="70" t="s">
        <v>111</v>
      </c>
      <c r="D103" s="71"/>
      <c r="E103" s="12">
        <v>400000</v>
      </c>
      <c r="F103" s="28" t="s">
        <v>86</v>
      </c>
      <c r="G103" s="28" t="s">
        <v>6</v>
      </c>
      <c r="H103" s="28">
        <v>12</v>
      </c>
      <c r="I103" s="28" t="s">
        <v>92</v>
      </c>
      <c r="J103" s="28"/>
      <c r="K103" s="28"/>
      <c r="L103" s="4"/>
      <c r="M103" s="42">
        <f>E103*H103</f>
        <v>4800000</v>
      </c>
      <c r="N103" s="41"/>
    </row>
    <row r="104" spans="1:14" s="5" customFormat="1" ht="21" customHeight="1" x14ac:dyDescent="0.3">
      <c r="A104" s="87"/>
      <c r="B104" s="101"/>
      <c r="C104" s="82" t="s">
        <v>112</v>
      </c>
      <c r="D104" s="82"/>
      <c r="E104" s="28">
        <v>5000</v>
      </c>
      <c r="F104" s="28" t="s">
        <v>34</v>
      </c>
      <c r="G104" s="28" t="s">
        <v>6</v>
      </c>
      <c r="H104" s="28">
        <v>2</v>
      </c>
      <c r="I104" s="28" t="s">
        <v>64</v>
      </c>
      <c r="J104" s="28" t="s">
        <v>113</v>
      </c>
      <c r="K104" s="28">
        <v>12</v>
      </c>
      <c r="L104" s="4" t="s">
        <v>92</v>
      </c>
      <c r="M104" s="30">
        <f>+E104*H104*K104</f>
        <v>120000</v>
      </c>
      <c r="N104" s="41"/>
    </row>
    <row r="105" spans="1:14" ht="21" customHeight="1" x14ac:dyDescent="0.3">
      <c r="A105" s="87"/>
      <c r="B105" s="101"/>
      <c r="C105" s="2">
        <v>4</v>
      </c>
      <c r="D105" s="60" t="s">
        <v>124</v>
      </c>
      <c r="E105" s="90"/>
      <c r="F105" s="90"/>
      <c r="G105" s="90"/>
      <c r="H105" s="90"/>
      <c r="I105" s="90"/>
      <c r="J105" s="90"/>
      <c r="K105" s="90"/>
      <c r="L105" s="90"/>
      <c r="M105" s="3">
        <f>SUM(M106)</f>
        <v>3250000</v>
      </c>
      <c r="N105" s="3"/>
    </row>
    <row r="106" spans="1:14" ht="21" customHeight="1" x14ac:dyDescent="0.3">
      <c r="A106" s="87"/>
      <c r="B106" s="101"/>
      <c r="C106" s="97" t="s">
        <v>125</v>
      </c>
      <c r="D106" s="65"/>
      <c r="E106" s="6">
        <v>25000</v>
      </c>
      <c r="F106" s="28" t="s">
        <v>34</v>
      </c>
      <c r="G106" s="28" t="s">
        <v>6</v>
      </c>
      <c r="H106" s="28">
        <v>130</v>
      </c>
      <c r="I106" s="28" t="s">
        <v>40</v>
      </c>
      <c r="J106" s="28"/>
      <c r="K106" s="28"/>
      <c r="L106" s="4"/>
      <c r="M106" s="16">
        <f>E106*H106</f>
        <v>3250000</v>
      </c>
      <c r="N106" s="17"/>
    </row>
    <row r="107" spans="1:14" ht="21" customHeight="1" x14ac:dyDescent="0.3">
      <c r="A107" s="87"/>
      <c r="B107" s="101"/>
      <c r="C107" s="2">
        <v>5</v>
      </c>
      <c r="D107" s="60" t="s">
        <v>126</v>
      </c>
      <c r="E107" s="90"/>
      <c r="F107" s="90"/>
      <c r="G107" s="90"/>
      <c r="H107" s="90"/>
      <c r="I107" s="90"/>
      <c r="J107" s="90"/>
      <c r="K107" s="90"/>
      <c r="L107" s="90"/>
      <c r="M107" s="3">
        <f>SUM(M108:M112)</f>
        <v>9620000</v>
      </c>
      <c r="N107" s="3"/>
    </row>
    <row r="108" spans="1:14" ht="21" customHeight="1" x14ac:dyDescent="0.3">
      <c r="A108" s="87"/>
      <c r="B108" s="101"/>
      <c r="C108" s="61" t="s">
        <v>127</v>
      </c>
      <c r="D108" s="61"/>
      <c r="E108" s="6">
        <v>30000</v>
      </c>
      <c r="F108" s="28" t="s">
        <v>34</v>
      </c>
      <c r="G108" s="28" t="s">
        <v>6</v>
      </c>
      <c r="H108" s="28">
        <v>2</v>
      </c>
      <c r="I108" s="28" t="s">
        <v>64</v>
      </c>
      <c r="J108" s="28" t="s">
        <v>6</v>
      </c>
      <c r="K108" s="28">
        <v>12</v>
      </c>
      <c r="L108" s="4" t="s">
        <v>36</v>
      </c>
      <c r="M108" s="16">
        <f>E108*H108*K108</f>
        <v>720000</v>
      </c>
      <c r="N108" s="17"/>
    </row>
    <row r="109" spans="1:14" ht="21" customHeight="1" x14ac:dyDescent="0.3">
      <c r="A109" s="87"/>
      <c r="B109" s="101"/>
      <c r="C109" s="61" t="s">
        <v>128</v>
      </c>
      <c r="D109" s="61"/>
      <c r="E109" s="6">
        <v>70000</v>
      </c>
      <c r="F109" s="28" t="s">
        <v>34</v>
      </c>
      <c r="G109" s="28" t="s">
        <v>6</v>
      </c>
      <c r="H109" s="28">
        <v>8</v>
      </c>
      <c r="I109" s="28" t="s">
        <v>64</v>
      </c>
      <c r="J109" s="28" t="s">
        <v>6</v>
      </c>
      <c r="K109" s="28">
        <v>10</v>
      </c>
      <c r="L109" s="4" t="s">
        <v>92</v>
      </c>
      <c r="M109" s="16">
        <f>E109*H109*K109</f>
        <v>5600000</v>
      </c>
      <c r="N109" s="17"/>
    </row>
    <row r="110" spans="1:14" ht="21" customHeight="1" x14ac:dyDescent="0.3">
      <c r="A110" s="87"/>
      <c r="B110" s="101"/>
      <c r="C110" s="61" t="s">
        <v>129</v>
      </c>
      <c r="D110" s="61"/>
      <c r="E110" s="6">
        <v>1500000</v>
      </c>
      <c r="F110" s="28" t="s">
        <v>34</v>
      </c>
      <c r="G110" s="28" t="s">
        <v>6</v>
      </c>
      <c r="H110" s="28">
        <v>1</v>
      </c>
      <c r="I110" s="28" t="s">
        <v>36</v>
      </c>
      <c r="J110" s="28"/>
      <c r="K110" s="28"/>
      <c r="L110" s="4"/>
      <c r="M110" s="16">
        <f>E110*H110</f>
        <v>1500000</v>
      </c>
      <c r="N110" s="17"/>
    </row>
    <row r="111" spans="1:14" ht="21" customHeight="1" x14ac:dyDescent="0.3">
      <c r="A111" s="87"/>
      <c r="B111" s="101"/>
      <c r="C111" s="96" t="s">
        <v>130</v>
      </c>
      <c r="D111" s="61"/>
      <c r="E111" s="6">
        <v>1000000</v>
      </c>
      <c r="F111" s="28" t="s">
        <v>34</v>
      </c>
      <c r="G111" s="28" t="s">
        <v>6</v>
      </c>
      <c r="H111" s="28">
        <v>1</v>
      </c>
      <c r="I111" s="28" t="s">
        <v>36</v>
      </c>
      <c r="J111" s="28"/>
      <c r="K111" s="28"/>
      <c r="L111" s="4"/>
      <c r="M111" s="16">
        <f t="shared" ref="M111:M112" si="4">E111*H111</f>
        <v>1000000</v>
      </c>
      <c r="N111" s="17"/>
    </row>
    <row r="112" spans="1:14" ht="21" customHeight="1" x14ac:dyDescent="0.3">
      <c r="A112" s="87"/>
      <c r="B112" s="101"/>
      <c r="C112" s="61" t="s">
        <v>131</v>
      </c>
      <c r="D112" s="61"/>
      <c r="E112" s="6">
        <v>200000</v>
      </c>
      <c r="F112" s="28" t="s">
        <v>34</v>
      </c>
      <c r="G112" s="28" t="s">
        <v>6</v>
      </c>
      <c r="H112" s="28">
        <v>4</v>
      </c>
      <c r="I112" s="28" t="s">
        <v>36</v>
      </c>
      <c r="J112" s="28"/>
      <c r="K112" s="28"/>
      <c r="L112" s="4"/>
      <c r="M112" s="16">
        <f t="shared" si="4"/>
        <v>800000</v>
      </c>
      <c r="N112" s="17"/>
    </row>
    <row r="113" spans="1:14" ht="21" customHeight="1" x14ac:dyDescent="0.3">
      <c r="A113" s="87"/>
      <c r="B113" s="101"/>
      <c r="C113" s="2">
        <v>6</v>
      </c>
      <c r="D113" s="60" t="s">
        <v>132</v>
      </c>
      <c r="E113" s="90"/>
      <c r="F113" s="90"/>
      <c r="G113" s="90"/>
      <c r="H113" s="90"/>
      <c r="I113" s="90"/>
      <c r="J113" s="90"/>
      <c r="K113" s="90"/>
      <c r="L113" s="90"/>
      <c r="M113" s="3">
        <f>SUM(M114:M114)</f>
        <v>10560000</v>
      </c>
      <c r="N113" s="3"/>
    </row>
    <row r="114" spans="1:14" ht="21" customHeight="1" x14ac:dyDescent="0.3">
      <c r="A114" s="87"/>
      <c r="B114" s="101"/>
      <c r="C114" s="97" t="s">
        <v>133</v>
      </c>
      <c r="D114" s="65"/>
      <c r="E114" s="6">
        <v>880000</v>
      </c>
      <c r="F114" s="28" t="s">
        <v>34</v>
      </c>
      <c r="G114" s="28" t="s">
        <v>6</v>
      </c>
      <c r="H114" s="28">
        <v>12</v>
      </c>
      <c r="I114" s="28" t="s">
        <v>36</v>
      </c>
      <c r="J114" s="28"/>
      <c r="K114" s="28"/>
      <c r="L114" s="4"/>
      <c r="M114" s="16">
        <f>E114*H114</f>
        <v>10560000</v>
      </c>
      <c r="N114" s="17"/>
    </row>
    <row r="115" spans="1:14" ht="21" customHeight="1" x14ac:dyDescent="0.3">
      <c r="A115" s="87"/>
      <c r="B115" s="101"/>
      <c r="C115" s="2">
        <v>7</v>
      </c>
      <c r="D115" s="59" t="s">
        <v>134</v>
      </c>
      <c r="E115" s="59"/>
      <c r="F115" s="59"/>
      <c r="G115" s="59"/>
      <c r="H115" s="59"/>
      <c r="I115" s="59"/>
      <c r="J115" s="59"/>
      <c r="K115" s="59"/>
      <c r="L115" s="60"/>
      <c r="M115" s="3">
        <f>SUM(M116:M117)</f>
        <v>19200000</v>
      </c>
      <c r="N115" s="3"/>
    </row>
    <row r="116" spans="1:14" ht="21" customHeight="1" x14ac:dyDescent="0.3">
      <c r="A116" s="87"/>
      <c r="B116" s="101"/>
      <c r="C116" s="54" t="s">
        <v>135</v>
      </c>
      <c r="D116" s="55"/>
      <c r="E116" s="6">
        <v>1300000</v>
      </c>
      <c r="F116" s="28" t="s">
        <v>34</v>
      </c>
      <c r="G116" s="28" t="s">
        <v>6</v>
      </c>
      <c r="H116" s="28">
        <v>12</v>
      </c>
      <c r="I116" s="28" t="s">
        <v>36</v>
      </c>
      <c r="J116" s="28"/>
      <c r="K116" s="28"/>
      <c r="L116" s="4"/>
      <c r="M116" s="16">
        <f>E116*H116</f>
        <v>15600000</v>
      </c>
      <c r="N116" s="16"/>
    </row>
    <row r="117" spans="1:14" ht="21" customHeight="1" x14ac:dyDescent="0.3">
      <c r="A117" s="87"/>
      <c r="B117" s="101"/>
      <c r="C117" s="54" t="s">
        <v>136</v>
      </c>
      <c r="D117" s="55"/>
      <c r="E117" s="6">
        <v>300000</v>
      </c>
      <c r="F117" s="28" t="s">
        <v>34</v>
      </c>
      <c r="G117" s="28" t="s">
        <v>6</v>
      </c>
      <c r="H117" s="28">
        <v>12</v>
      </c>
      <c r="I117" s="28" t="s">
        <v>36</v>
      </c>
      <c r="J117" s="28"/>
      <c r="K117" s="28"/>
      <c r="L117" s="4"/>
      <c r="M117" s="16">
        <f>E117*H117</f>
        <v>3600000</v>
      </c>
      <c r="N117" s="16"/>
    </row>
    <row r="118" spans="1:14" x14ac:dyDescent="0.3">
      <c r="A118" s="48" t="s">
        <v>149</v>
      </c>
      <c r="B118" s="91" t="s">
        <v>151</v>
      </c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15">
        <f>M119</f>
        <v>9769760</v>
      </c>
      <c r="N118" s="15"/>
    </row>
    <row r="119" spans="1:14" x14ac:dyDescent="0.3">
      <c r="A119" s="49"/>
      <c r="B119" s="48" t="s">
        <v>150</v>
      </c>
      <c r="C119" s="2">
        <v>1</v>
      </c>
      <c r="D119" s="60" t="s">
        <v>94</v>
      </c>
      <c r="E119" s="90"/>
      <c r="F119" s="90"/>
      <c r="G119" s="90"/>
      <c r="H119" s="90"/>
      <c r="I119" s="90"/>
      <c r="J119" s="90"/>
      <c r="K119" s="90"/>
      <c r="L119" s="90"/>
      <c r="M119" s="3">
        <f>SUM(M120)</f>
        <v>9769760</v>
      </c>
      <c r="N119" s="3"/>
    </row>
    <row r="120" spans="1:14" x14ac:dyDescent="0.3">
      <c r="A120" s="49"/>
      <c r="B120" s="49"/>
      <c r="C120" s="82" t="s">
        <v>155</v>
      </c>
      <c r="D120" s="82"/>
      <c r="E120" s="6">
        <v>9769760</v>
      </c>
      <c r="F120" s="28" t="s">
        <v>34</v>
      </c>
      <c r="G120" s="28" t="s">
        <v>6</v>
      </c>
      <c r="H120" s="28">
        <v>1</v>
      </c>
      <c r="I120" s="28" t="s">
        <v>36</v>
      </c>
      <c r="J120" s="28"/>
      <c r="K120" s="28"/>
      <c r="L120" s="4"/>
      <c r="M120" s="10">
        <f>E120*H120</f>
        <v>9769760</v>
      </c>
      <c r="N120" s="30"/>
    </row>
    <row r="121" spans="1:14" x14ac:dyDescent="0.3">
      <c r="A121" s="48" t="s">
        <v>152</v>
      </c>
      <c r="B121" s="91" t="s">
        <v>153</v>
      </c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15">
        <f>M122</f>
        <v>90000000</v>
      </c>
      <c r="N121" s="15"/>
    </row>
    <row r="122" spans="1:14" x14ac:dyDescent="0.3">
      <c r="A122" s="49"/>
      <c r="B122" s="48" t="s">
        <v>154</v>
      </c>
      <c r="C122" s="2">
        <v>1</v>
      </c>
      <c r="D122" s="60" t="s">
        <v>94</v>
      </c>
      <c r="E122" s="90"/>
      <c r="F122" s="90"/>
      <c r="G122" s="90"/>
      <c r="H122" s="90"/>
      <c r="I122" s="90"/>
      <c r="J122" s="90"/>
      <c r="K122" s="90"/>
      <c r="L122" s="90"/>
      <c r="M122" s="3">
        <f>SUM(M123)</f>
        <v>90000000</v>
      </c>
      <c r="N122" s="3"/>
    </row>
    <row r="123" spans="1:14" x14ac:dyDescent="0.3">
      <c r="A123" s="49"/>
      <c r="B123" s="49"/>
      <c r="C123" s="82" t="s">
        <v>156</v>
      </c>
      <c r="D123" s="82"/>
      <c r="E123" s="6">
        <v>22500000</v>
      </c>
      <c r="F123" s="28" t="s">
        <v>34</v>
      </c>
      <c r="G123" s="28" t="s">
        <v>6</v>
      </c>
      <c r="H123" s="28">
        <v>4</v>
      </c>
      <c r="I123" s="28" t="s">
        <v>36</v>
      </c>
      <c r="J123" s="28"/>
      <c r="K123" s="28"/>
      <c r="L123" s="4"/>
      <c r="M123" s="10">
        <f>E123*H123</f>
        <v>90000000</v>
      </c>
      <c r="N123" s="30"/>
    </row>
  </sheetData>
  <mergeCells count="134">
    <mergeCell ref="D13:L13"/>
    <mergeCell ref="C16:D16"/>
    <mergeCell ref="C17:D18"/>
    <mergeCell ref="C28:D28"/>
    <mergeCell ref="D20:L20"/>
    <mergeCell ref="D26:L26"/>
    <mergeCell ref="A31:A56"/>
    <mergeCell ref="C33:D33"/>
    <mergeCell ref="C34:D34"/>
    <mergeCell ref="C35:D35"/>
    <mergeCell ref="C37:D37"/>
    <mergeCell ref="C44:M44"/>
    <mergeCell ref="D36:L36"/>
    <mergeCell ref="D38:L38"/>
    <mergeCell ref="B32:B56"/>
    <mergeCell ref="D32:L32"/>
    <mergeCell ref="C47:M47"/>
    <mergeCell ref="C14:D14"/>
    <mergeCell ref="C15:D15"/>
    <mergeCell ref="C19:D19"/>
    <mergeCell ref="C42:D42"/>
    <mergeCell ref="C43:D43"/>
    <mergeCell ref="D54:L54"/>
    <mergeCell ref="D49:L49"/>
    <mergeCell ref="A1:N1"/>
    <mergeCell ref="C2:L2"/>
    <mergeCell ref="A3:L3"/>
    <mergeCell ref="A4:A10"/>
    <mergeCell ref="B4:L4"/>
    <mergeCell ref="B5:B10"/>
    <mergeCell ref="C5:L5"/>
    <mergeCell ref="C7:L7"/>
    <mergeCell ref="C9:L9"/>
    <mergeCell ref="C10:D10"/>
    <mergeCell ref="C8:D8"/>
    <mergeCell ref="A11:L11"/>
    <mergeCell ref="A12:A30"/>
    <mergeCell ref="B12:L12"/>
    <mergeCell ref="B13:B30"/>
    <mergeCell ref="D100:L100"/>
    <mergeCell ref="C101:D101"/>
    <mergeCell ref="C102:D102"/>
    <mergeCell ref="C21:D21"/>
    <mergeCell ref="C55:D56"/>
    <mergeCell ref="C45:D45"/>
    <mergeCell ref="C46:D46"/>
    <mergeCell ref="C48:D48"/>
    <mergeCell ref="C53:D53"/>
    <mergeCell ref="C52:D52"/>
    <mergeCell ref="C51:D51"/>
    <mergeCell ref="C50:D50"/>
    <mergeCell ref="D22:L22"/>
    <mergeCell ref="C23:D23"/>
    <mergeCell ref="D24:L24"/>
    <mergeCell ref="C25:D25"/>
    <mergeCell ref="D29:L29"/>
    <mergeCell ref="C27:D27"/>
    <mergeCell ref="C30:D30"/>
    <mergeCell ref="C39:M39"/>
    <mergeCell ref="C40:D40"/>
    <mergeCell ref="C41:D41"/>
    <mergeCell ref="B31:L31"/>
    <mergeCell ref="C63:D63"/>
    <mergeCell ref="C64:D64"/>
    <mergeCell ref="C65:D65"/>
    <mergeCell ref="C66:D66"/>
    <mergeCell ref="D75:L75"/>
    <mergeCell ref="C70:D70"/>
    <mergeCell ref="C71:D71"/>
    <mergeCell ref="C74:D74"/>
    <mergeCell ref="D78:L78"/>
    <mergeCell ref="D115:L115"/>
    <mergeCell ref="C80:D80"/>
    <mergeCell ref="C87:D87"/>
    <mergeCell ref="C88:D88"/>
    <mergeCell ref="D113:L113"/>
    <mergeCell ref="C114:D114"/>
    <mergeCell ref="C109:D109"/>
    <mergeCell ref="C110:D110"/>
    <mergeCell ref="C111:D111"/>
    <mergeCell ref="C112:D112"/>
    <mergeCell ref="C104:D104"/>
    <mergeCell ref="D107:L107"/>
    <mergeCell ref="C108:D108"/>
    <mergeCell ref="C84:D84"/>
    <mergeCell ref="C85:D85"/>
    <mergeCell ref="A57:A81"/>
    <mergeCell ref="B58:B81"/>
    <mergeCell ref="D105:L105"/>
    <mergeCell ref="C106:D106"/>
    <mergeCell ref="D83:L83"/>
    <mergeCell ref="C86:D86"/>
    <mergeCell ref="C59:M59"/>
    <mergeCell ref="C68:M68"/>
    <mergeCell ref="C69:D69"/>
    <mergeCell ref="C76:D76"/>
    <mergeCell ref="C77:D77"/>
    <mergeCell ref="C72:D72"/>
    <mergeCell ref="C79:D79"/>
    <mergeCell ref="C99:D99"/>
    <mergeCell ref="C98:D98"/>
    <mergeCell ref="C103:D103"/>
    <mergeCell ref="C62:D62"/>
    <mergeCell ref="C67:D67"/>
    <mergeCell ref="C81:D81"/>
    <mergeCell ref="C73:M73"/>
    <mergeCell ref="B57:L57"/>
    <mergeCell ref="D58:L58"/>
    <mergeCell ref="C60:D60"/>
    <mergeCell ref="C61:D61"/>
    <mergeCell ref="A121:A123"/>
    <mergeCell ref="B121:L121"/>
    <mergeCell ref="B122:B123"/>
    <mergeCell ref="D122:L122"/>
    <mergeCell ref="A82:A117"/>
    <mergeCell ref="B83:B117"/>
    <mergeCell ref="A118:A120"/>
    <mergeCell ref="B118:L118"/>
    <mergeCell ref="B119:B120"/>
    <mergeCell ref="D119:L119"/>
    <mergeCell ref="C120:D120"/>
    <mergeCell ref="C123:D123"/>
    <mergeCell ref="C116:D116"/>
    <mergeCell ref="C117:D117"/>
    <mergeCell ref="C95:D95"/>
    <mergeCell ref="C96:D96"/>
    <mergeCell ref="C97:D97"/>
    <mergeCell ref="B82:L82"/>
    <mergeCell ref="D89:L89"/>
    <mergeCell ref="C90:D90"/>
    <mergeCell ref="C91:D91"/>
    <mergeCell ref="C92:D92"/>
    <mergeCell ref="C93:D93"/>
    <mergeCell ref="C94:D94"/>
  </mergeCells>
  <phoneticPr fontId="2" type="noConversion"/>
  <pageMargins left="0.31496062992125984" right="0.3" top="0.55118110236220474" bottom="0.35433070866141736" header="0" footer="0"/>
  <pageSetup paperSize="9" scale="9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활동지원사업본예산 (안) (2020)</vt:lpstr>
      <vt:lpstr>활동지원사업본예산 (안)</vt:lpstr>
      <vt:lpstr>'활동지원사업본예산 (안)'!Print_Area</vt:lpstr>
      <vt:lpstr>'활동지원사업본예산 (안) (2020)'!Print_Area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User</cp:lastModifiedBy>
  <cp:lastPrinted>2020-01-09T05:12:54Z</cp:lastPrinted>
  <dcterms:created xsi:type="dcterms:W3CDTF">2014-12-19T06:17:16Z</dcterms:created>
  <dcterms:modified xsi:type="dcterms:W3CDTF">2020-01-09T06:01:11Z</dcterms:modified>
</cp:coreProperties>
</file>